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G:\Moj disk\Templates\"/>
    </mc:Choice>
  </mc:AlternateContent>
  <xr:revisionPtr revIDLastSave="0" documentId="13_ncr:1_{F34571D5-D508-4F14-8A53-E1CC8EDC0DE0}" xr6:coauthVersionLast="47" xr6:coauthVersionMax="47" xr10:uidLastSave="{00000000-0000-0000-0000-000000000000}"/>
  <workbookProtection workbookAlgorithmName="SHA-512" workbookHashValue="SAnxthlqg0HjAWeyD1gHhzt31b7OxBZTq+MCyu/OfjSC2F/CPU+yWm0ZIaQ8maVocWp3j/CkWuL1EZbrdilIug==" workbookSaltValue="gyyhrC5dsO7KgZhxxZ2hGw==" workbookSpinCount="100000" lockStructure="1"/>
  <bookViews>
    <workbookView xWindow="810" yWindow="-120" windowWidth="28110" windowHeight="16440" tabRatio="830" xr2:uid="{00000000-000D-0000-FFFF-FFFF00000000}"/>
  </bookViews>
  <sheets>
    <sheet name="Navodila za izpolnjevanje" sheetId="16" r:id="rId1"/>
    <sheet name="Osnovni podatki" sheetId="13" r:id="rId2"/>
    <sheet name="Kosovnica" sheetId="1" r:id="rId3"/>
    <sheet name="Izračun količin" sheetId="10" r:id="rId4"/>
    <sheet name="Informacije o materialu" sheetId="12" r:id="rId5"/>
    <sheet name="Nastavitve" sheetId="11" state="hidden" r:id="rId6"/>
    <sheet name="Seznam dekorjev" sheetId="3" state="hidden" r:id="rId7"/>
    <sheet name="Seznam pultov" sheetId="14" state="hidden" r:id="rId8"/>
  </sheets>
  <definedNames>
    <definedName name="DEKORJI">'Seznam dekorjev'!$A$3:$A$555</definedName>
    <definedName name="DEKORJI_PODATKI">'Seznam dekorjev'!$A$3:$M$555</definedName>
    <definedName name="LEPI36">Nastavitve!$H$3:$H$13</definedName>
    <definedName name="N_GRAIN">Nastavitve!$E$7</definedName>
    <definedName name="PRIBITEK_TRAK">Nastavitve!$E$3</definedName>
    <definedName name="_xlnm.Print_Area" localSheetId="3">'Izračun količin'!$A$1:$T$512</definedName>
    <definedName name="_xlnm.Print_Area" localSheetId="2">Kosovnica!$A$1:$L$515</definedName>
    <definedName name="_xlnm.Print_Area" localSheetId="0">'Navodila za izpolnjevanje'!$A$1:$N$114</definedName>
    <definedName name="Print_Range">OFFSET(Kosovnica!$A$15,0,0,COUNTA(Kosovnica!$C:$C),12)</definedName>
    <definedName name="_xlnm.Print_Titles" localSheetId="3">'Izračun količin'!$1:$12</definedName>
    <definedName name="_xlnm.Print_Titles" localSheetId="2">Kosovnica!$1:$15</definedName>
    <definedName name="Y_GRAIN">Nastavitve!$E$6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09" i="3" l="1"/>
  <c r="O487" i="3"/>
  <c r="AO487" i="3"/>
  <c r="AP487" i="3"/>
  <c r="AQ487" i="3"/>
  <c r="AS487" i="3"/>
  <c r="AT487" i="3"/>
  <c r="AU487" i="3"/>
  <c r="AW487" i="3"/>
  <c r="AX487" i="3"/>
  <c r="AY487" i="3"/>
  <c r="O112" i="3"/>
  <c r="O113" i="3"/>
  <c r="O235" i="3"/>
  <c r="O236" i="3"/>
  <c r="O249" i="3"/>
  <c r="O250" i="3"/>
  <c r="O253" i="3"/>
  <c r="O254" i="3"/>
  <c r="O257" i="3"/>
  <c r="O258" i="3"/>
  <c r="O278" i="3"/>
  <c r="O279" i="3"/>
  <c r="O284" i="3"/>
  <c r="O285" i="3"/>
  <c r="O292" i="3"/>
  <c r="O293" i="3"/>
  <c r="O311" i="3"/>
  <c r="O312" i="3"/>
  <c r="O332" i="3"/>
  <c r="O333" i="3"/>
  <c r="O351" i="3"/>
  <c r="O352" i="3"/>
  <c r="O359" i="3"/>
  <c r="O360" i="3"/>
  <c r="O367" i="3"/>
  <c r="O368" i="3"/>
  <c r="O376" i="3"/>
  <c r="O377" i="3"/>
  <c r="O380" i="3"/>
  <c r="O381" i="3"/>
  <c r="O387" i="3"/>
  <c r="O388" i="3"/>
  <c r="O400" i="3"/>
  <c r="O401" i="3"/>
  <c r="O416" i="3"/>
  <c r="O417" i="3"/>
  <c r="O422" i="3"/>
  <c r="O423" i="3"/>
  <c r="O438" i="3"/>
  <c r="O439" i="3"/>
  <c r="O445" i="3"/>
  <c r="O446" i="3"/>
  <c r="O452" i="3"/>
  <c r="O453" i="3"/>
  <c r="O457" i="3"/>
  <c r="O458" i="3"/>
  <c r="O465" i="3"/>
  <c r="O466" i="3"/>
  <c r="O476" i="3"/>
  <c r="O477" i="3"/>
  <c r="O488" i="3"/>
  <c r="O489" i="3"/>
  <c r="O494" i="3"/>
  <c r="O495" i="3"/>
  <c r="O498" i="3"/>
  <c r="O499" i="3"/>
  <c r="O512" i="3"/>
  <c r="O513" i="3"/>
  <c r="O528" i="3"/>
  <c r="O529" i="3"/>
  <c r="O535" i="3"/>
  <c r="O536" i="3"/>
  <c r="O541" i="3"/>
  <c r="O542" i="3"/>
  <c r="O273" i="3"/>
  <c r="O274" i="3"/>
  <c r="O275"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7" i="3"/>
  <c r="O238" i="3"/>
  <c r="O239" i="3"/>
  <c r="O240" i="3"/>
  <c r="O241" i="3"/>
  <c r="O242" i="3"/>
  <c r="O243" i="3"/>
  <c r="O244" i="3"/>
  <c r="O245" i="3"/>
  <c r="O246" i="3"/>
  <c r="O247" i="3"/>
  <c r="O248" i="3"/>
  <c r="O251" i="3"/>
  <c r="O252" i="3"/>
  <c r="O255" i="3"/>
  <c r="O256" i="3"/>
  <c r="O259" i="3"/>
  <c r="O260" i="3"/>
  <c r="O261" i="3"/>
  <c r="O262" i="3"/>
  <c r="O263" i="3"/>
  <c r="O264" i="3"/>
  <c r="O265" i="3"/>
  <c r="O266" i="3"/>
  <c r="O267" i="3"/>
  <c r="O268" i="3"/>
  <c r="O269" i="3"/>
  <c r="O270" i="3"/>
  <c r="O271" i="3"/>
  <c r="O272" i="3"/>
  <c r="O276" i="3"/>
  <c r="O277" i="3"/>
  <c r="O280" i="3"/>
  <c r="O281" i="3"/>
  <c r="O282" i="3"/>
  <c r="O283" i="3"/>
  <c r="O286" i="3"/>
  <c r="O287" i="3"/>
  <c r="O288" i="3"/>
  <c r="O289" i="3"/>
  <c r="O290" i="3"/>
  <c r="O291" i="3"/>
  <c r="O294" i="3"/>
  <c r="O295" i="3"/>
  <c r="O296" i="3"/>
  <c r="O297" i="3"/>
  <c r="O298" i="3"/>
  <c r="O299" i="3"/>
  <c r="O300" i="3"/>
  <c r="O301" i="3"/>
  <c r="O302" i="3"/>
  <c r="O303" i="3"/>
  <c r="O304" i="3"/>
  <c r="O305" i="3"/>
  <c r="O306" i="3"/>
  <c r="O307" i="3"/>
  <c r="O308" i="3"/>
  <c r="O309" i="3"/>
  <c r="O310" i="3"/>
  <c r="O313" i="3"/>
  <c r="O314" i="3"/>
  <c r="O315" i="3"/>
  <c r="O316" i="3"/>
  <c r="O317" i="3"/>
  <c r="O318" i="3"/>
  <c r="O319" i="3"/>
  <c r="O320" i="3"/>
  <c r="O321" i="3"/>
  <c r="O322" i="3"/>
  <c r="O323" i="3"/>
  <c r="O324" i="3"/>
  <c r="O325" i="3"/>
  <c r="O326" i="3"/>
  <c r="O327" i="3"/>
  <c r="O328" i="3"/>
  <c r="O329" i="3"/>
  <c r="O330" i="3"/>
  <c r="O331" i="3"/>
  <c r="O334" i="3"/>
  <c r="O335" i="3"/>
  <c r="O336" i="3"/>
  <c r="O337" i="3"/>
  <c r="O338" i="3"/>
  <c r="O339" i="3"/>
  <c r="O340" i="3"/>
  <c r="O341" i="3"/>
  <c r="O342" i="3"/>
  <c r="O343" i="3"/>
  <c r="O344" i="3"/>
  <c r="O345" i="3"/>
  <c r="O346" i="3"/>
  <c r="O347" i="3"/>
  <c r="O348" i="3"/>
  <c r="O349" i="3"/>
  <c r="O350" i="3"/>
  <c r="O353" i="3"/>
  <c r="O354" i="3"/>
  <c r="O355" i="3"/>
  <c r="O356" i="3"/>
  <c r="O357" i="3"/>
  <c r="O358" i="3"/>
  <c r="O361" i="3"/>
  <c r="O362" i="3"/>
  <c r="O363" i="3"/>
  <c r="O364" i="3"/>
  <c r="O365" i="3"/>
  <c r="O366" i="3"/>
  <c r="O369" i="3"/>
  <c r="O370" i="3"/>
  <c r="O371" i="3"/>
  <c r="O372" i="3"/>
  <c r="O373" i="3"/>
  <c r="O374" i="3"/>
  <c r="O375" i="3"/>
  <c r="O378" i="3"/>
  <c r="O379" i="3"/>
  <c r="O382" i="3"/>
  <c r="O383" i="3"/>
  <c r="O384" i="3"/>
  <c r="O385" i="3"/>
  <c r="O386" i="3"/>
  <c r="O389" i="3"/>
  <c r="O390" i="3"/>
  <c r="O391" i="3"/>
  <c r="O392" i="3"/>
  <c r="O393" i="3"/>
  <c r="O394" i="3"/>
  <c r="O395" i="3"/>
  <c r="O396" i="3"/>
  <c r="O397" i="3"/>
  <c r="O398" i="3"/>
  <c r="O399" i="3"/>
  <c r="O402" i="3"/>
  <c r="O403" i="3"/>
  <c r="O404" i="3"/>
  <c r="O405" i="3"/>
  <c r="O406" i="3"/>
  <c r="O407" i="3"/>
  <c r="O414" i="3"/>
  <c r="O408" i="3"/>
  <c r="O409" i="3"/>
  <c r="O410" i="3"/>
  <c r="O418" i="3"/>
  <c r="O419" i="3"/>
  <c r="O420" i="3"/>
  <c r="O421" i="3"/>
  <c r="O424" i="3"/>
  <c r="O425" i="3"/>
  <c r="O426" i="3"/>
  <c r="O427" i="3"/>
  <c r="O428" i="3"/>
  <c r="O429" i="3"/>
  <c r="O430" i="3"/>
  <c r="O431" i="3"/>
  <c r="O432" i="3"/>
  <c r="O433" i="3"/>
  <c r="O434" i="3"/>
  <c r="O435" i="3"/>
  <c r="O436" i="3"/>
  <c r="O437" i="3"/>
  <c r="O440" i="3"/>
  <c r="O441" i="3"/>
  <c r="O442" i="3"/>
  <c r="O443" i="3"/>
  <c r="O444" i="3"/>
  <c r="O447" i="3"/>
  <c r="O448" i="3"/>
  <c r="O449" i="3"/>
  <c r="O450" i="3"/>
  <c r="O451" i="3"/>
  <c r="O454" i="3"/>
  <c r="O455" i="3"/>
  <c r="O456" i="3"/>
  <c r="O459" i="3"/>
  <c r="O460" i="3"/>
  <c r="O461" i="3"/>
  <c r="O462" i="3"/>
  <c r="O463" i="3"/>
  <c r="O464" i="3"/>
  <c r="O467" i="3"/>
  <c r="O468" i="3"/>
  <c r="O469" i="3"/>
  <c r="O470" i="3"/>
  <c r="O471" i="3"/>
  <c r="O472" i="3"/>
  <c r="O473" i="3"/>
  <c r="O474" i="3"/>
  <c r="O475" i="3"/>
  <c r="O478" i="3"/>
  <c r="O479" i="3"/>
  <c r="O480" i="3"/>
  <c r="O481" i="3"/>
  <c r="O482" i="3"/>
  <c r="O483" i="3"/>
  <c r="O484" i="3"/>
  <c r="O490" i="3"/>
  <c r="O492" i="3"/>
  <c r="O493" i="3"/>
  <c r="O496" i="3"/>
  <c r="O497" i="3"/>
  <c r="O500" i="3"/>
  <c r="O501" i="3"/>
  <c r="O502" i="3"/>
  <c r="O503" i="3"/>
  <c r="O504" i="3"/>
  <c r="O505" i="3"/>
  <c r="O506" i="3"/>
  <c r="O507" i="3"/>
  <c r="O508" i="3"/>
  <c r="O510" i="3"/>
  <c r="O511" i="3"/>
  <c r="O514" i="3"/>
  <c r="O515" i="3"/>
  <c r="O516" i="3"/>
  <c r="O517" i="3"/>
  <c r="O518" i="3"/>
  <c r="O519" i="3"/>
  <c r="O520" i="3"/>
  <c r="O521" i="3"/>
  <c r="O522" i="3"/>
  <c r="O523" i="3"/>
  <c r="O524" i="3"/>
  <c r="O525" i="3"/>
  <c r="O526" i="3"/>
  <c r="O527" i="3"/>
  <c r="O530" i="3"/>
  <c r="O531" i="3"/>
  <c r="O532" i="3"/>
  <c r="O533" i="3"/>
  <c r="O534" i="3"/>
  <c r="O537" i="3"/>
  <c r="O538" i="3"/>
  <c r="O539" i="3"/>
  <c r="O540" i="3"/>
  <c r="O543" i="3"/>
  <c r="O544" i="3"/>
  <c r="O545" i="3"/>
  <c r="O546" i="3"/>
  <c r="O547" i="3"/>
  <c r="O548" i="3"/>
  <c r="O549" i="3"/>
  <c r="O550" i="3"/>
  <c r="O551" i="3"/>
  <c r="O552" i="3"/>
  <c r="O553" i="3"/>
  <c r="O554" i="3"/>
  <c r="O4" i="3"/>
  <c r="C6" i="1"/>
  <c r="G10" i="13"/>
  <c r="G8" i="13"/>
  <c r="C7" i="1"/>
  <c r="C8" i="1"/>
  <c r="C9" i="1"/>
  <c r="C10" i="1"/>
  <c r="C5" i="1"/>
  <c r="L6" i="1" l="1"/>
  <c r="K6" i="1"/>
  <c r="B26" i="13"/>
  <c r="B28" i="13"/>
  <c r="G33" i="13"/>
  <c r="B33" i="13"/>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B17" i="12" l="1"/>
  <c r="B16" i="12"/>
  <c r="E16" i="12"/>
  <c r="E17" i="12"/>
  <c r="E20" i="12" l="1"/>
  <c r="E19" i="12"/>
  <c r="L5" i="1" l="1"/>
  <c r="K5" i="1"/>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C501" i="10"/>
  <c r="C502" i="10"/>
  <c r="C503" i="10"/>
  <c r="C504" i="10"/>
  <c r="C505" i="10"/>
  <c r="C506" i="10"/>
  <c r="C507" i="10"/>
  <c r="C508" i="10"/>
  <c r="C509" i="10"/>
  <c r="C510" i="10"/>
  <c r="C511" i="10"/>
  <c r="C512" i="10"/>
  <c r="C14" i="10"/>
  <c r="C15" i="10"/>
  <c r="C16" i="10"/>
  <c r="C17" i="10"/>
  <c r="C18" i="10"/>
  <c r="C19" i="10"/>
  <c r="C20" i="10"/>
  <c r="C21" i="10"/>
  <c r="C22" i="10"/>
  <c r="C23" i="10"/>
  <c r="C24" i="10"/>
  <c r="C25" i="10"/>
  <c r="C26" i="10"/>
  <c r="C27" i="10"/>
  <c r="C28" i="10"/>
  <c r="C29" i="10"/>
  <c r="C30" i="10"/>
  <c r="C31" i="10"/>
  <c r="C32" i="10"/>
  <c r="C13" i="10"/>
  <c r="E7" i="11"/>
  <c r="E6" i="11"/>
  <c r="AA499" i="10" l="1"/>
  <c r="AA500" i="10"/>
  <c r="AA501" i="10"/>
  <c r="AA502" i="10"/>
  <c r="AA503" i="10"/>
  <c r="AA504" i="10"/>
  <c r="AA505" i="10"/>
  <c r="AA506" i="10"/>
  <c r="AA507" i="10"/>
  <c r="AA508" i="10"/>
  <c r="AA509" i="10"/>
  <c r="AA510" i="10"/>
  <c r="AA511" i="10"/>
  <c r="AA512" i="10"/>
  <c r="B14" i="10" l="1"/>
  <c r="X14" i="10" s="1" a="1"/>
  <c r="X14" i="10" s="1"/>
  <c r="B15" i="10"/>
  <c r="X15" i="10" s="1" a="1"/>
  <c r="X15" i="10" s="1"/>
  <c r="B16" i="10"/>
  <c r="X16" i="10" s="1" a="1"/>
  <c r="X16" i="10" s="1"/>
  <c r="B17" i="10"/>
  <c r="X17" i="10" s="1" a="1"/>
  <c r="X17" i="10" s="1"/>
  <c r="B18" i="10"/>
  <c r="X18" i="10" s="1" a="1"/>
  <c r="X18" i="10" s="1"/>
  <c r="B19" i="10"/>
  <c r="X19" i="10" s="1" a="1"/>
  <c r="X19" i="10" s="1"/>
  <c r="B20" i="10"/>
  <c r="X20" i="10" s="1" a="1"/>
  <c r="X20" i="10" s="1"/>
  <c r="B21" i="10"/>
  <c r="X21" i="10" s="1" a="1"/>
  <c r="X21" i="10" s="1"/>
  <c r="B22" i="10"/>
  <c r="X22" i="10" s="1" a="1"/>
  <c r="X22" i="10" s="1"/>
  <c r="B23" i="10"/>
  <c r="X23" i="10" s="1" a="1"/>
  <c r="X23" i="10" s="1"/>
  <c r="B24" i="10"/>
  <c r="X24" i="10" s="1" a="1"/>
  <c r="X24" i="10" s="1"/>
  <c r="B25" i="10"/>
  <c r="B26" i="10"/>
  <c r="B27" i="10"/>
  <c r="X27" i="10" s="1" a="1"/>
  <c r="X27" i="10" s="1"/>
  <c r="B28" i="10"/>
  <c r="X28" i="10" s="1" a="1"/>
  <c r="X28" i="10" s="1"/>
  <c r="B29" i="10"/>
  <c r="X29" i="10" s="1" a="1"/>
  <c r="X29" i="10" s="1"/>
  <c r="B30" i="10"/>
  <c r="X30" i="10" s="1" a="1"/>
  <c r="X30" i="10" s="1"/>
  <c r="B31" i="10"/>
  <c r="X31" i="10" s="1" a="1"/>
  <c r="X31" i="10" s="1"/>
  <c r="B32" i="10"/>
  <c r="X32" i="10" s="1" a="1"/>
  <c r="X32" i="10" s="1"/>
  <c r="B33" i="10"/>
  <c r="X33" i="10" s="1" a="1"/>
  <c r="X33" i="10" s="1"/>
  <c r="B34" i="10"/>
  <c r="X34" i="10" s="1" a="1"/>
  <c r="X34" i="10" s="1"/>
  <c r="B35" i="10"/>
  <c r="X35" i="10" s="1" a="1"/>
  <c r="X35" i="10" s="1"/>
  <c r="B36" i="10"/>
  <c r="X36" i="10" s="1" a="1"/>
  <c r="X36" i="10" s="1"/>
  <c r="B37" i="10"/>
  <c r="X37" i="10" s="1" a="1"/>
  <c r="X37" i="10" s="1"/>
  <c r="B38" i="10"/>
  <c r="X38" i="10" s="1" a="1"/>
  <c r="X38" i="10" s="1"/>
  <c r="B39" i="10"/>
  <c r="X39" i="10" s="1" a="1"/>
  <c r="X39" i="10" s="1"/>
  <c r="B40" i="10"/>
  <c r="X40" i="10" s="1" a="1"/>
  <c r="X40" i="10" s="1"/>
  <c r="B41" i="10"/>
  <c r="B42" i="10"/>
  <c r="X42" i="10" s="1" a="1"/>
  <c r="X42" i="10" s="1"/>
  <c r="B43" i="10"/>
  <c r="X43" i="10" s="1" a="1"/>
  <c r="X43" i="10" s="1"/>
  <c r="B44" i="10"/>
  <c r="X44" i="10" s="1" a="1"/>
  <c r="X44" i="10" s="1"/>
  <c r="B45" i="10"/>
  <c r="B46" i="10"/>
  <c r="V46" i="10" s="1"/>
  <c r="AA46" i="10" s="1"/>
  <c r="B47" i="10"/>
  <c r="B48" i="10"/>
  <c r="X48" i="10" s="1" a="1"/>
  <c r="X48" i="10" s="1"/>
  <c r="B49" i="10"/>
  <c r="B50" i="10"/>
  <c r="B51" i="10"/>
  <c r="B52" i="10"/>
  <c r="B53" i="10"/>
  <c r="B54" i="10"/>
  <c r="B55" i="10"/>
  <c r="V55" i="10" s="1"/>
  <c r="AA55" i="10" s="1"/>
  <c r="B56" i="10"/>
  <c r="X56" i="10" s="1" a="1"/>
  <c r="X56" i="10" s="1"/>
  <c r="B57" i="10"/>
  <c r="B58" i="10"/>
  <c r="X58" i="10" s="1" a="1"/>
  <c r="X58" i="10" s="1"/>
  <c r="B59" i="10"/>
  <c r="B60" i="10"/>
  <c r="B61" i="10"/>
  <c r="B62" i="10"/>
  <c r="B63" i="10"/>
  <c r="B64" i="10"/>
  <c r="B65" i="10"/>
  <c r="B66" i="10"/>
  <c r="B67" i="10"/>
  <c r="B68" i="10"/>
  <c r="B69" i="10"/>
  <c r="B70" i="10"/>
  <c r="B71" i="10"/>
  <c r="B72" i="10"/>
  <c r="B73" i="10"/>
  <c r="X73" i="10" s="1" a="1"/>
  <c r="X73" i="10" s="1"/>
  <c r="B74" i="10"/>
  <c r="B75" i="10"/>
  <c r="X75" i="10" s="1" a="1"/>
  <c r="X75" i="10" s="1"/>
  <c r="B76" i="10"/>
  <c r="B77" i="10"/>
  <c r="B78" i="10"/>
  <c r="B79" i="10"/>
  <c r="B80" i="10"/>
  <c r="V80" i="10" s="1"/>
  <c r="AA80" i="10" s="1"/>
  <c r="B81" i="10"/>
  <c r="B82" i="10"/>
  <c r="X82" i="10" s="1" a="1"/>
  <c r="X82" i="10" s="1"/>
  <c r="B83" i="10"/>
  <c r="B84" i="10"/>
  <c r="X84" i="10" s="1" a="1"/>
  <c r="X84" i="10" s="1"/>
  <c r="B85" i="10"/>
  <c r="B86" i="10"/>
  <c r="B87" i="10"/>
  <c r="X87" i="10" s="1" a="1"/>
  <c r="X87" i="10" s="1"/>
  <c r="Z87" i="10" s="1"/>
  <c r="B88" i="10"/>
  <c r="B89" i="10"/>
  <c r="V89" i="10" s="1"/>
  <c r="AA89" i="10" s="1"/>
  <c r="B90" i="10"/>
  <c r="X90" i="10" s="1" a="1"/>
  <c r="X90" i="10" s="1"/>
  <c r="B91" i="10"/>
  <c r="B92" i="10"/>
  <c r="B93" i="10"/>
  <c r="B94" i="10"/>
  <c r="X94" i="10" s="1" a="1"/>
  <c r="X94" i="10" s="1"/>
  <c r="B95" i="10"/>
  <c r="B96" i="10"/>
  <c r="X96" i="10" s="1" a="1"/>
  <c r="X96" i="10" s="1"/>
  <c r="B97" i="10"/>
  <c r="B98" i="10"/>
  <c r="X98" i="10" s="1" a="1"/>
  <c r="X98" i="10" s="1"/>
  <c r="B99" i="10"/>
  <c r="V99" i="10" s="1"/>
  <c r="AA99" i="10" s="1"/>
  <c r="B100" i="10"/>
  <c r="B101" i="10"/>
  <c r="X101" i="10" s="1" a="1"/>
  <c r="X101" i="10" s="1"/>
  <c r="B102" i="10"/>
  <c r="B103" i="10"/>
  <c r="B104" i="10"/>
  <c r="X104" i="10" s="1" a="1"/>
  <c r="X104" i="10" s="1"/>
  <c r="B105" i="10"/>
  <c r="X105" i="10" s="1" a="1"/>
  <c r="X105" i="10" s="1"/>
  <c r="B106" i="10"/>
  <c r="B107" i="10"/>
  <c r="B108" i="10"/>
  <c r="B109" i="10"/>
  <c r="V109" i="10" s="1"/>
  <c r="AA109" i="10" s="1"/>
  <c r="B110" i="10"/>
  <c r="X110" i="10" s="1" a="1"/>
  <c r="X110" i="10" s="1"/>
  <c r="B111" i="10"/>
  <c r="X111" i="10" s="1" a="1"/>
  <c r="X111" i="10" s="1"/>
  <c r="B112" i="10"/>
  <c r="B113" i="10"/>
  <c r="B114" i="10"/>
  <c r="B115" i="10"/>
  <c r="X115" i="10" s="1" a="1"/>
  <c r="X115" i="10" s="1"/>
  <c r="B116" i="10"/>
  <c r="B117" i="10"/>
  <c r="X117" i="10" s="1" a="1"/>
  <c r="X117" i="10" s="1"/>
  <c r="Z117" i="10" s="1"/>
  <c r="B118" i="10"/>
  <c r="B119" i="10"/>
  <c r="B120" i="10"/>
  <c r="X120" i="10" s="1" a="1"/>
  <c r="X120" i="10" s="1"/>
  <c r="B121" i="10"/>
  <c r="V121" i="10" s="1"/>
  <c r="AA121" i="10" s="1"/>
  <c r="B122" i="10"/>
  <c r="B123" i="10"/>
  <c r="B124" i="10"/>
  <c r="B125" i="10"/>
  <c r="B126" i="10"/>
  <c r="X126" i="10" s="1" a="1"/>
  <c r="X126" i="10" s="1"/>
  <c r="B127" i="10"/>
  <c r="B128" i="10"/>
  <c r="B129" i="10"/>
  <c r="B130" i="10"/>
  <c r="B131" i="10"/>
  <c r="X131" i="10" s="1" a="1"/>
  <c r="X131" i="10" s="1"/>
  <c r="B132" i="10"/>
  <c r="X132" i="10" s="1" a="1"/>
  <c r="X132" i="10" s="1"/>
  <c r="B133" i="10"/>
  <c r="V133" i="10" s="1"/>
  <c r="AA133" i="10" s="1"/>
  <c r="B134" i="10"/>
  <c r="B135" i="10"/>
  <c r="B136" i="10"/>
  <c r="B137" i="10"/>
  <c r="X137" i="10" s="1" a="1"/>
  <c r="X137" i="10" s="1"/>
  <c r="B138" i="10"/>
  <c r="B139" i="10"/>
  <c r="B140" i="10"/>
  <c r="B141" i="10"/>
  <c r="B142" i="10"/>
  <c r="X142" i="10" s="1" a="1"/>
  <c r="X142" i="10" s="1"/>
  <c r="Z142" i="10" s="1"/>
  <c r="B143" i="10"/>
  <c r="B144" i="10"/>
  <c r="B145" i="10"/>
  <c r="B146" i="10"/>
  <c r="B147" i="10"/>
  <c r="B148" i="10"/>
  <c r="B149" i="10"/>
  <c r="V149" i="10" s="1"/>
  <c r="AA149" i="10" s="1"/>
  <c r="B150" i="10"/>
  <c r="X150" i="10" s="1" a="1"/>
  <c r="X150" i="10" s="1"/>
  <c r="B151" i="10"/>
  <c r="V151" i="10" s="1"/>
  <c r="AA151" i="10" s="1"/>
  <c r="B152" i="10"/>
  <c r="B153" i="10"/>
  <c r="B154" i="10"/>
  <c r="X154" i="10" s="1" a="1"/>
  <c r="X154" i="10" s="1"/>
  <c r="B155" i="10"/>
  <c r="X155" i="10" s="1" a="1"/>
  <c r="X155" i="10" s="1"/>
  <c r="B156" i="10"/>
  <c r="X156" i="10" s="1" a="1"/>
  <c r="X156" i="10" s="1"/>
  <c r="B157" i="10"/>
  <c r="B158" i="10"/>
  <c r="X158" i="10" s="1" a="1"/>
  <c r="X158" i="10" s="1"/>
  <c r="Z158" i="10" s="1"/>
  <c r="B159" i="10"/>
  <c r="B160" i="10"/>
  <c r="B161" i="10"/>
  <c r="X161" i="10" s="1" a="1"/>
  <c r="X161" i="10" s="1"/>
  <c r="B162" i="10"/>
  <c r="B163" i="10"/>
  <c r="X163" i="10" s="1" a="1"/>
  <c r="X163" i="10" s="1"/>
  <c r="B164" i="10"/>
  <c r="X164" i="10" s="1" a="1"/>
  <c r="X164" i="10" s="1"/>
  <c r="Z164" i="10" s="1"/>
  <c r="B165" i="10"/>
  <c r="B166" i="10"/>
  <c r="X166" i="10" s="1" a="1"/>
  <c r="X166" i="10" s="1"/>
  <c r="B167" i="10"/>
  <c r="X167" i="10" s="1" a="1"/>
  <c r="X167" i="10" s="1"/>
  <c r="B168" i="10"/>
  <c r="B169" i="10"/>
  <c r="B170" i="10"/>
  <c r="B171" i="10"/>
  <c r="V171" i="10" s="1"/>
  <c r="AA171" i="10" s="1"/>
  <c r="B172" i="10"/>
  <c r="X172" i="10" s="1" a="1"/>
  <c r="X172" i="10" s="1"/>
  <c r="B173" i="10"/>
  <c r="X173" i="10" s="1" a="1"/>
  <c r="X173" i="10" s="1"/>
  <c r="B174" i="10"/>
  <c r="B175" i="10"/>
  <c r="B176" i="10"/>
  <c r="X176" i="10" s="1" a="1"/>
  <c r="X176" i="10" s="1"/>
  <c r="B177" i="10"/>
  <c r="X177" i="10" s="1" a="1"/>
  <c r="X177" i="10" s="1"/>
  <c r="B178" i="10"/>
  <c r="B179" i="10"/>
  <c r="B180" i="10"/>
  <c r="B181" i="10"/>
  <c r="V181" i="10" s="1"/>
  <c r="AA181" i="10" s="1"/>
  <c r="B182" i="10"/>
  <c r="B183" i="10"/>
  <c r="X183" i="10" s="1" a="1"/>
  <c r="X183" i="10" s="1"/>
  <c r="B184" i="10"/>
  <c r="X184" i="10" s="1" a="1"/>
  <c r="X184" i="10" s="1"/>
  <c r="B185" i="10"/>
  <c r="X185" i="10" s="1" a="1"/>
  <c r="X185" i="10" s="1"/>
  <c r="B186" i="10"/>
  <c r="B187" i="10"/>
  <c r="B188" i="10"/>
  <c r="B189" i="10"/>
  <c r="B190" i="10"/>
  <c r="B191" i="10"/>
  <c r="B192" i="10"/>
  <c r="B193" i="10"/>
  <c r="X193" i="10" s="1" a="1"/>
  <c r="X193" i="10" s="1"/>
  <c r="B194" i="10"/>
  <c r="B195" i="10"/>
  <c r="B196" i="10"/>
  <c r="X196" i="10" s="1" a="1"/>
  <c r="X196" i="10" s="1"/>
  <c r="B197" i="10"/>
  <c r="B198" i="10"/>
  <c r="X198" i="10" s="1" a="1"/>
  <c r="X198" i="10" s="1"/>
  <c r="B199" i="10"/>
  <c r="X199" i="10" s="1" a="1"/>
  <c r="X199" i="10" s="1"/>
  <c r="B200" i="10"/>
  <c r="B201" i="10"/>
  <c r="B202" i="10"/>
  <c r="X202" i="10" s="1" a="1"/>
  <c r="X202" i="10" s="1"/>
  <c r="B203" i="10"/>
  <c r="V203" i="10" s="1"/>
  <c r="AA203" i="10" s="1"/>
  <c r="B204" i="10"/>
  <c r="B205" i="10"/>
  <c r="B206" i="10"/>
  <c r="B207" i="10"/>
  <c r="X207" i="10" s="1" a="1"/>
  <c r="X207" i="10" s="1"/>
  <c r="Z207" i="10" s="1"/>
  <c r="B208" i="10"/>
  <c r="B209" i="10"/>
  <c r="B210" i="10"/>
  <c r="B211" i="10"/>
  <c r="X211" i="10" s="1" a="1"/>
  <c r="X211" i="10" s="1"/>
  <c r="B212" i="10"/>
  <c r="B213" i="10"/>
  <c r="B214" i="10"/>
  <c r="B215" i="10"/>
  <c r="X215" i="10" s="1" a="1"/>
  <c r="X215" i="10" s="1"/>
  <c r="B216" i="10"/>
  <c r="X216" i="10" s="1" a="1"/>
  <c r="X216" i="10" s="1"/>
  <c r="B217" i="10"/>
  <c r="X217" i="10" s="1" a="1"/>
  <c r="X217" i="10" s="1"/>
  <c r="Z217" i="10" s="1"/>
  <c r="B218" i="10"/>
  <c r="X218" i="10" s="1" a="1"/>
  <c r="X218" i="10" s="1"/>
  <c r="B219" i="10"/>
  <c r="B220" i="10"/>
  <c r="B221" i="10"/>
  <c r="B222" i="10"/>
  <c r="B223" i="10"/>
  <c r="B224" i="10"/>
  <c r="X224" i="10" s="1" a="1"/>
  <c r="X224" i="10" s="1"/>
  <c r="B225" i="10"/>
  <c r="B226" i="10"/>
  <c r="B227" i="10"/>
  <c r="B228" i="10"/>
  <c r="B229" i="10"/>
  <c r="B230" i="10"/>
  <c r="B231" i="10"/>
  <c r="V231" i="10" s="1"/>
  <c r="AA231" i="10" s="1"/>
  <c r="B232" i="10"/>
  <c r="B233" i="10"/>
  <c r="B234" i="10"/>
  <c r="B235" i="10"/>
  <c r="B236" i="10"/>
  <c r="X236" i="10" s="1" a="1"/>
  <c r="X236" i="10" s="1"/>
  <c r="B237" i="10"/>
  <c r="B238" i="10"/>
  <c r="B239" i="10"/>
  <c r="V239" i="10" s="1"/>
  <c r="AA239" i="10" s="1"/>
  <c r="B240" i="10"/>
  <c r="B241" i="10"/>
  <c r="B242" i="10"/>
  <c r="B243" i="10"/>
  <c r="B244" i="10"/>
  <c r="Q244" i="10" s="1"/>
  <c r="B245" i="10"/>
  <c r="N245" i="10" s="1"/>
  <c r="B246" i="10"/>
  <c r="B247" i="10"/>
  <c r="B248" i="10"/>
  <c r="B249" i="10"/>
  <c r="X249" i="10" s="1" a="1"/>
  <c r="X249" i="10" s="1"/>
  <c r="B250" i="10"/>
  <c r="B251" i="10"/>
  <c r="N251" i="10" s="1"/>
  <c r="B252" i="10"/>
  <c r="B253" i="10"/>
  <c r="X253" i="10" s="1" a="1"/>
  <c r="X253" i="10" s="1"/>
  <c r="B254" i="10"/>
  <c r="B255" i="10"/>
  <c r="X255" i="10" s="1" a="1"/>
  <c r="X255" i="10" s="1"/>
  <c r="B256" i="10"/>
  <c r="B257" i="10"/>
  <c r="X257" i="10" s="1" a="1"/>
  <c r="X257" i="10" s="1"/>
  <c r="B258" i="10"/>
  <c r="B259" i="10"/>
  <c r="B260" i="10"/>
  <c r="B261" i="10"/>
  <c r="K261" i="10" s="1"/>
  <c r="B262" i="10"/>
  <c r="B263" i="10"/>
  <c r="X263" i="10" s="1" a="1"/>
  <c r="X263" i="10" s="1"/>
  <c r="Z263" i="10" s="1"/>
  <c r="B264" i="10"/>
  <c r="B265" i="10"/>
  <c r="T265" i="10" s="1"/>
  <c r="B266" i="10"/>
  <c r="B267" i="10"/>
  <c r="X267" i="10" s="1" a="1"/>
  <c r="X267" i="10" s="1"/>
  <c r="Z267" i="10" s="1"/>
  <c r="B268" i="10"/>
  <c r="B269" i="10"/>
  <c r="V269" i="10" s="1"/>
  <c r="AA269" i="10" s="1"/>
  <c r="B270" i="10"/>
  <c r="B271" i="10"/>
  <c r="Q271" i="10" s="1"/>
  <c r="B272" i="10"/>
  <c r="B273" i="10"/>
  <c r="T273" i="10" s="1"/>
  <c r="B274" i="10"/>
  <c r="B275" i="10"/>
  <c r="N275" i="10" s="1"/>
  <c r="B276" i="10"/>
  <c r="B277" i="10"/>
  <c r="B278" i="10"/>
  <c r="B279" i="10"/>
  <c r="B280" i="10"/>
  <c r="B281" i="10"/>
  <c r="X281" i="10" s="1" a="1"/>
  <c r="X281" i="10" s="1"/>
  <c r="B282" i="10"/>
  <c r="B283" i="10"/>
  <c r="B284" i="10"/>
  <c r="B285" i="10"/>
  <c r="X285" i="10" s="1" a="1"/>
  <c r="X285" i="10" s="1"/>
  <c r="B286" i="10"/>
  <c r="B287" i="10"/>
  <c r="B288" i="10"/>
  <c r="B289" i="10"/>
  <c r="B290" i="10"/>
  <c r="B291" i="10"/>
  <c r="Q291" i="10" s="1"/>
  <c r="B292" i="10"/>
  <c r="B293" i="10"/>
  <c r="K293" i="10" s="1"/>
  <c r="B294" i="10"/>
  <c r="B295" i="10"/>
  <c r="X295" i="10" s="1" a="1"/>
  <c r="X295" i="10" s="1"/>
  <c r="B296" i="10"/>
  <c r="B297" i="10"/>
  <c r="X297" i="10" s="1" a="1"/>
  <c r="X297" i="10" s="1"/>
  <c r="B298" i="10"/>
  <c r="B299" i="10"/>
  <c r="X299" i="10" s="1" a="1"/>
  <c r="X299" i="10" s="1"/>
  <c r="B300" i="10"/>
  <c r="B301" i="10"/>
  <c r="X301" i="10" s="1" a="1"/>
  <c r="X301" i="10" s="1"/>
  <c r="B302" i="10"/>
  <c r="B303" i="10"/>
  <c r="N303" i="10" s="1"/>
  <c r="B304" i="10"/>
  <c r="B305" i="10"/>
  <c r="X305" i="10" s="1" a="1"/>
  <c r="X305" i="10" s="1"/>
  <c r="B306" i="10"/>
  <c r="B307" i="10"/>
  <c r="T307" i="10" s="1"/>
  <c r="B308" i="10"/>
  <c r="B309" i="10"/>
  <c r="B310" i="10"/>
  <c r="X310" i="10" s="1" a="1"/>
  <c r="X310" i="10" s="1"/>
  <c r="B311" i="10"/>
  <c r="K311" i="10" s="1"/>
  <c r="B312" i="10"/>
  <c r="B313" i="10"/>
  <c r="X313" i="10" s="1" a="1"/>
  <c r="X313" i="10" s="1"/>
  <c r="B314" i="10"/>
  <c r="B315" i="10"/>
  <c r="N315" i="10" s="1"/>
  <c r="B316" i="10"/>
  <c r="X316" i="10" s="1" a="1"/>
  <c r="X316" i="10" s="1"/>
  <c r="B317" i="10"/>
  <c r="X317" i="10" s="1" a="1"/>
  <c r="X317" i="10" s="1"/>
  <c r="B318" i="10"/>
  <c r="B319" i="10"/>
  <c r="X319" i="10" s="1" a="1"/>
  <c r="X319" i="10" s="1"/>
  <c r="B320" i="10"/>
  <c r="K320" i="10" s="1"/>
  <c r="B321" i="10"/>
  <c r="V321" i="10" s="1"/>
  <c r="AA321" i="10" s="1"/>
  <c r="B322" i="10"/>
  <c r="B323" i="10"/>
  <c r="X323" i="10" s="1" a="1"/>
  <c r="X323" i="10" s="1"/>
  <c r="B324" i="10"/>
  <c r="X324" i="10" s="1" a="1"/>
  <c r="X324" i="10" s="1"/>
  <c r="B325" i="10"/>
  <c r="K325" i="10" s="1"/>
  <c r="B326" i="10"/>
  <c r="B327" i="10"/>
  <c r="Q327" i="10" s="1"/>
  <c r="B328" i="10"/>
  <c r="X328" i="10" s="1" a="1"/>
  <c r="X328" i="10" s="1"/>
  <c r="B329" i="10"/>
  <c r="X329" i="10" s="1" a="1"/>
  <c r="X329" i="10" s="1"/>
  <c r="B330" i="10"/>
  <c r="B331" i="10"/>
  <c r="V331" i="10" s="1"/>
  <c r="AA331" i="10" s="1"/>
  <c r="B332" i="10"/>
  <c r="B333" i="10"/>
  <c r="X333" i="10" s="1" a="1"/>
  <c r="X333" i="10" s="1"/>
  <c r="B334" i="10"/>
  <c r="X334" i="10" s="1" a="1"/>
  <c r="X334" i="10" s="1"/>
  <c r="B335" i="10"/>
  <c r="K335" i="10" s="1"/>
  <c r="B336" i="10"/>
  <c r="B337" i="10"/>
  <c r="X337" i="10" s="1" a="1"/>
  <c r="X337" i="10" s="1"/>
  <c r="B338" i="10"/>
  <c r="B339" i="10"/>
  <c r="Q339" i="10" s="1"/>
  <c r="B340" i="10"/>
  <c r="B341" i="10"/>
  <c r="T341" i="10" s="1"/>
  <c r="B342" i="10"/>
  <c r="B343" i="10"/>
  <c r="N343" i="10" s="1"/>
  <c r="B344" i="10"/>
  <c r="K344" i="10" s="1"/>
  <c r="T344" i="10"/>
  <c r="B345" i="10"/>
  <c r="B346" i="10"/>
  <c r="B347" i="10"/>
  <c r="B348" i="10"/>
  <c r="N348" i="10" s="1"/>
  <c r="B349" i="10"/>
  <c r="X349" i="10" s="1" a="1"/>
  <c r="X349" i="10" s="1"/>
  <c r="B350" i="10"/>
  <c r="K350" i="10" s="1"/>
  <c r="B351" i="10"/>
  <c r="T351" i="10" s="1"/>
  <c r="B352" i="10"/>
  <c r="X352" i="10" s="1" a="1"/>
  <c r="X352" i="10" s="1"/>
  <c r="B353" i="10"/>
  <c r="B354" i="10"/>
  <c r="B355" i="10"/>
  <c r="B356" i="10"/>
  <c r="Q356" i="10" s="1"/>
  <c r="B357" i="10"/>
  <c r="B358" i="10"/>
  <c r="B359" i="10"/>
  <c r="B360" i="10"/>
  <c r="X360" i="10" s="1" a="1"/>
  <c r="X360" i="10" s="1"/>
  <c r="B361" i="10"/>
  <c r="B362" i="10"/>
  <c r="B363" i="10"/>
  <c r="B364" i="10"/>
  <c r="K364" i="10" s="1"/>
  <c r="B365" i="10"/>
  <c r="B366" i="10"/>
  <c r="X366" i="10" s="1" a="1"/>
  <c r="X366" i="10" s="1"/>
  <c r="B367" i="10"/>
  <c r="N367" i="10"/>
  <c r="B368" i="10"/>
  <c r="X368" i="10" s="1" a="1"/>
  <c r="X368" i="10" s="1"/>
  <c r="B369" i="10"/>
  <c r="B370" i="10"/>
  <c r="B371" i="10"/>
  <c r="B372" i="10"/>
  <c r="X372" i="10" s="1" a="1"/>
  <c r="X372" i="10" s="1"/>
  <c r="B373" i="10"/>
  <c r="B374" i="10"/>
  <c r="B375" i="10"/>
  <c r="B376" i="10"/>
  <c r="Q376" i="10" s="1"/>
  <c r="B377" i="10"/>
  <c r="B378" i="10"/>
  <c r="B379" i="10"/>
  <c r="B380" i="10"/>
  <c r="T380" i="10" s="1"/>
  <c r="B381" i="10"/>
  <c r="B382" i="10"/>
  <c r="B383" i="10"/>
  <c r="X383" i="10" s="1" a="1"/>
  <c r="X383" i="10" s="1"/>
  <c r="B384" i="10"/>
  <c r="Q384" i="10" s="1"/>
  <c r="B385" i="10"/>
  <c r="B386" i="10"/>
  <c r="B387" i="10"/>
  <c r="K387" i="10" s="1"/>
  <c r="B388" i="10"/>
  <c r="B389" i="10"/>
  <c r="B390" i="10"/>
  <c r="B391" i="10"/>
  <c r="N391" i="10" s="1"/>
  <c r="B392" i="10"/>
  <c r="B393" i="10"/>
  <c r="B394" i="10"/>
  <c r="X394" i="10" s="1" a="1"/>
  <c r="X394" i="10" s="1"/>
  <c r="B395" i="10"/>
  <c r="T395" i="10" s="1"/>
  <c r="B396" i="10"/>
  <c r="X396" i="10" s="1" a="1"/>
  <c r="X396" i="10" s="1"/>
  <c r="B397" i="10"/>
  <c r="B398" i="10"/>
  <c r="B399" i="10"/>
  <c r="Q399" i="10" s="1"/>
  <c r="B400" i="10"/>
  <c r="Q400" i="10" s="1"/>
  <c r="B401" i="10"/>
  <c r="X401" i="10" s="1" a="1"/>
  <c r="X401" i="10" s="1"/>
  <c r="B402" i="10"/>
  <c r="N402" i="10" s="1"/>
  <c r="B403" i="10"/>
  <c r="X403" i="10" s="1" a="1"/>
  <c r="X403" i="10" s="1"/>
  <c r="B404" i="10"/>
  <c r="K404" i="10" s="1"/>
  <c r="B405" i="10"/>
  <c r="B406" i="10"/>
  <c r="B407" i="10"/>
  <c r="X407" i="10" s="1" a="1"/>
  <c r="X407" i="10" s="1"/>
  <c r="B408" i="10"/>
  <c r="B409" i="10"/>
  <c r="B410" i="10"/>
  <c r="B411" i="10"/>
  <c r="X411" i="10" s="1" a="1"/>
  <c r="X411" i="10" s="1"/>
  <c r="B412" i="10"/>
  <c r="X412" i="10" s="1" a="1"/>
  <c r="X412" i="10" s="1"/>
  <c r="B413" i="10"/>
  <c r="B414" i="10"/>
  <c r="T414" i="10" s="1"/>
  <c r="B415" i="10"/>
  <c r="B416" i="10"/>
  <c r="X416" i="10" s="1" a="1"/>
  <c r="X416" i="10" s="1"/>
  <c r="Z416" i="10" s="1"/>
  <c r="B417" i="10"/>
  <c r="X417" i="10" s="1" a="1"/>
  <c r="X417" i="10" s="1"/>
  <c r="B418" i="10"/>
  <c r="B419" i="10"/>
  <c r="X419" i="10" s="1" a="1"/>
  <c r="X419" i="10" s="1"/>
  <c r="B420" i="10"/>
  <c r="X420" i="10" s="1" a="1"/>
  <c r="X420" i="10" s="1"/>
  <c r="B421" i="10"/>
  <c r="B422" i="10"/>
  <c r="B423" i="10"/>
  <c r="B424" i="10"/>
  <c r="Q424" i="10" s="1"/>
  <c r="B425" i="10"/>
  <c r="B426" i="10"/>
  <c r="T426" i="10" s="1"/>
  <c r="B427" i="10"/>
  <c r="X427" i="10" s="1" a="1"/>
  <c r="X427" i="10" s="1"/>
  <c r="B428" i="10"/>
  <c r="X428" i="10" s="1" a="1"/>
  <c r="X428" i="10" s="1"/>
  <c r="B429" i="10"/>
  <c r="B430" i="10"/>
  <c r="B431" i="10"/>
  <c r="T431" i="10" s="1"/>
  <c r="B432" i="10"/>
  <c r="X432" i="10" s="1" a="1"/>
  <c r="X432" i="10" s="1"/>
  <c r="B433" i="10"/>
  <c r="X433" i="10" s="1" a="1"/>
  <c r="X433" i="10" s="1"/>
  <c r="B434" i="10"/>
  <c r="B435" i="10"/>
  <c r="K435" i="10" s="1"/>
  <c r="B436" i="10"/>
  <c r="B437" i="10"/>
  <c r="B438" i="10"/>
  <c r="N438" i="10" s="1"/>
  <c r="B439" i="10"/>
  <c r="K439" i="10" s="1"/>
  <c r="B440" i="10"/>
  <c r="X440" i="10" s="1" a="1"/>
  <c r="X440" i="10" s="1"/>
  <c r="B441" i="10"/>
  <c r="B442" i="10"/>
  <c r="X442" i="10" s="1" a="1"/>
  <c r="X442" i="10" s="1"/>
  <c r="B443" i="10"/>
  <c r="B444" i="10"/>
  <c r="X444" i="10" s="1" a="1"/>
  <c r="X444" i="10" s="1"/>
  <c r="B445" i="10"/>
  <c r="B446" i="10"/>
  <c r="B447" i="10"/>
  <c r="B448" i="10"/>
  <c r="X448" i="10" s="1" a="1"/>
  <c r="X448" i="10" s="1"/>
  <c r="B449" i="10"/>
  <c r="X449" i="10" s="1" a="1"/>
  <c r="X449" i="10" s="1"/>
  <c r="B450" i="10"/>
  <c r="B451" i="10"/>
  <c r="X451" i="10" s="1" a="1"/>
  <c r="X451" i="10" s="1"/>
  <c r="B452" i="10"/>
  <c r="X452" i="10" s="1" a="1"/>
  <c r="X452" i="10" s="1"/>
  <c r="B453" i="10"/>
  <c r="B454" i="10"/>
  <c r="X454" i="10" s="1" a="1"/>
  <c r="X454" i="10" s="1"/>
  <c r="B455" i="10"/>
  <c r="B456" i="10"/>
  <c r="X456" i="10" s="1" a="1"/>
  <c r="X456" i="10" s="1"/>
  <c r="B457" i="10"/>
  <c r="B458" i="10"/>
  <c r="X458" i="10" s="1" a="1"/>
  <c r="X458" i="10" s="1"/>
  <c r="B459" i="10"/>
  <c r="V459" i="10" s="1"/>
  <c r="AA459" i="10" s="1"/>
  <c r="B460" i="10"/>
  <c r="X460" i="10" s="1" a="1"/>
  <c r="X460" i="10" s="1"/>
  <c r="B461" i="10"/>
  <c r="B462" i="10"/>
  <c r="T462" i="10" s="1"/>
  <c r="B463" i="10"/>
  <c r="X463" i="10" s="1" a="1"/>
  <c r="X463" i="10" s="1"/>
  <c r="B464" i="10"/>
  <c r="Q464" i="10" s="1"/>
  <c r="B465" i="10"/>
  <c r="X465" i="10" s="1" a="1"/>
  <c r="X465" i="10" s="1"/>
  <c r="B466" i="10"/>
  <c r="B467" i="10"/>
  <c r="X467" i="10" s="1" a="1"/>
  <c r="X467" i="10" s="1"/>
  <c r="B468" i="10"/>
  <c r="X468" i="10" s="1" a="1"/>
  <c r="X468" i="10" s="1"/>
  <c r="B469" i="10"/>
  <c r="B470" i="10"/>
  <c r="B471" i="10"/>
  <c r="X471" i="10" s="1" a="1"/>
  <c r="X471" i="10" s="1"/>
  <c r="B472" i="10"/>
  <c r="B473" i="10"/>
  <c r="B474" i="10"/>
  <c r="B475" i="10"/>
  <c r="V475" i="10" s="1"/>
  <c r="AA475" i="10" s="1"/>
  <c r="B476" i="10"/>
  <c r="B477" i="10"/>
  <c r="B478" i="10"/>
  <c r="B479" i="10"/>
  <c r="X479" i="10" s="1" a="1"/>
  <c r="X479" i="10" s="1"/>
  <c r="B480" i="10"/>
  <c r="X480" i="10" s="1" a="1"/>
  <c r="X480" i="10" s="1"/>
  <c r="B481" i="10"/>
  <c r="X481" i="10" s="1" a="1"/>
  <c r="X481" i="10" s="1"/>
  <c r="B482" i="10"/>
  <c r="B483" i="10"/>
  <c r="Q483" i="10" s="1"/>
  <c r="B484" i="10"/>
  <c r="X484" i="10" s="1" a="1"/>
  <c r="X484" i="10" s="1"/>
  <c r="B485" i="10"/>
  <c r="B486" i="10"/>
  <c r="X486" i="10" s="1" a="1"/>
  <c r="X486" i="10" s="1"/>
  <c r="B487" i="10"/>
  <c r="K487" i="10" s="1"/>
  <c r="B488" i="10"/>
  <c r="X488" i="10" s="1" a="1"/>
  <c r="X488" i="10" s="1"/>
  <c r="B489" i="10"/>
  <c r="B490" i="10"/>
  <c r="N490" i="10" s="1"/>
  <c r="B491" i="10"/>
  <c r="X491" i="10" s="1" a="1"/>
  <c r="X491" i="10" s="1"/>
  <c r="B492" i="10"/>
  <c r="B493" i="10"/>
  <c r="B494" i="10"/>
  <c r="B495" i="10"/>
  <c r="B496" i="10"/>
  <c r="X496" i="10" s="1" a="1"/>
  <c r="X496" i="10" s="1"/>
  <c r="B497" i="10"/>
  <c r="X497" i="10" s="1" a="1"/>
  <c r="X497" i="10" s="1"/>
  <c r="B498" i="10"/>
  <c r="B499" i="10"/>
  <c r="B500" i="10"/>
  <c r="B501" i="10"/>
  <c r="B502" i="10"/>
  <c r="T502" i="10" s="1"/>
  <c r="N502" i="10"/>
  <c r="B503" i="10"/>
  <c r="X503" i="10" s="1" a="1"/>
  <c r="X503" i="10" s="1"/>
  <c r="Z503" i="10" s="1"/>
  <c r="B504" i="10"/>
  <c r="Q504" i="10" s="1"/>
  <c r="B505" i="10"/>
  <c r="X505" i="10" s="1" a="1"/>
  <c r="X505" i="10" s="1"/>
  <c r="Z505" i="10" s="1"/>
  <c r="B506" i="10"/>
  <c r="X506" i="10" s="1" a="1"/>
  <c r="X506" i="10" s="1"/>
  <c r="Z506" i="10" s="1"/>
  <c r="B507" i="10"/>
  <c r="B508" i="10"/>
  <c r="X508" i="10" s="1" a="1"/>
  <c r="X508" i="10" s="1"/>
  <c r="Z508" i="10" s="1"/>
  <c r="B509" i="10"/>
  <c r="B510" i="10"/>
  <c r="X510" i="10" s="1" a="1"/>
  <c r="X510" i="10" s="1"/>
  <c r="Z510" i="10" s="1"/>
  <c r="B511" i="10"/>
  <c r="Q511" i="10" s="1"/>
  <c r="B512" i="10"/>
  <c r="A13" i="10"/>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230" i="10" s="1"/>
  <c r="A231" i="10" s="1"/>
  <c r="A232" i="10" s="1"/>
  <c r="A233" i="10" s="1"/>
  <c r="A234" i="10" s="1"/>
  <c r="A235" i="10" s="1"/>
  <c r="A236" i="10" s="1"/>
  <c r="A237" i="10" s="1"/>
  <c r="A238" i="10" s="1"/>
  <c r="A239" i="10" s="1"/>
  <c r="A240" i="10" s="1"/>
  <c r="A241" i="10" s="1"/>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A286" i="10" s="1"/>
  <c r="A287" i="10" s="1"/>
  <c r="A288" i="10" s="1"/>
  <c r="A289" i="10" s="1"/>
  <c r="A290" i="10" s="1"/>
  <c r="A291" i="10" s="1"/>
  <c r="A292" i="10" s="1"/>
  <c r="A293" i="10" s="1"/>
  <c r="A294" i="10" s="1"/>
  <c r="A295" i="10" s="1"/>
  <c r="A296" i="10" s="1"/>
  <c r="A297" i="10" s="1"/>
  <c r="A298" i="10" s="1"/>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A342" i="10" s="1"/>
  <c r="A343" i="10" s="1"/>
  <c r="A344" i="10" s="1"/>
  <c r="A345" i="10" s="1"/>
  <c r="A346" i="10" s="1"/>
  <c r="A347" i="10" s="1"/>
  <c r="A348"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A398" i="10" s="1"/>
  <c r="A399" i="10" s="1"/>
  <c r="A400" i="10" s="1"/>
  <c r="A401" i="10" s="1"/>
  <c r="A402" i="10" s="1"/>
  <c r="A403" i="10" s="1"/>
  <c r="A404" i="10" s="1"/>
  <c r="A405" i="10" s="1"/>
  <c r="A406" i="10" s="1"/>
  <c r="A407" i="10" s="1"/>
  <c r="A408" i="10" s="1"/>
  <c r="A409" i="10" s="1"/>
  <c r="A410" i="10" s="1"/>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A454" i="10" s="1"/>
  <c r="A455" i="10" s="1"/>
  <c r="A456" i="10" s="1"/>
  <c r="A457" i="10" s="1"/>
  <c r="A458" i="10" s="1"/>
  <c r="A459" i="10" s="1"/>
  <c r="A460" i="10" s="1"/>
  <c r="A461" i="10" s="1"/>
  <c r="A462" i="10" s="1"/>
  <c r="A463" i="10" s="1"/>
  <c r="A464" i="10" s="1"/>
  <c r="A465" i="10" s="1"/>
  <c r="A466" i="10" s="1"/>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A510" i="10" s="1"/>
  <c r="A511" i="10" s="1"/>
  <c r="A512" i="10" s="1"/>
  <c r="V48" i="10"/>
  <c r="AA48" i="10" s="1"/>
  <c r="V70" i="10"/>
  <c r="AA70" i="10" s="1"/>
  <c r="V78" i="10"/>
  <c r="AA78" i="10" s="1"/>
  <c r="Z163" i="10"/>
  <c r="Z184" i="10"/>
  <c r="AO9" i="3"/>
  <c r="AP9" i="3"/>
  <c r="AQ9" i="3"/>
  <c r="AS9" i="3"/>
  <c r="AT9" i="3"/>
  <c r="AU9" i="3"/>
  <c r="AW9" i="3"/>
  <c r="AX9" i="3"/>
  <c r="AY9" i="3"/>
  <c r="AO10" i="3"/>
  <c r="AP10" i="3"/>
  <c r="AQ10" i="3"/>
  <c r="AS10" i="3"/>
  <c r="AT10" i="3"/>
  <c r="AU10" i="3"/>
  <c r="AW10" i="3"/>
  <c r="AX10" i="3"/>
  <c r="AY10" i="3"/>
  <c r="AO11" i="3"/>
  <c r="AP11" i="3"/>
  <c r="AQ11" i="3"/>
  <c r="AS11" i="3"/>
  <c r="AT11" i="3"/>
  <c r="AU11" i="3"/>
  <c r="AW11" i="3"/>
  <c r="AX11" i="3"/>
  <c r="AY11" i="3"/>
  <c r="AO12" i="3"/>
  <c r="AP12" i="3"/>
  <c r="AQ12" i="3"/>
  <c r="AS12" i="3"/>
  <c r="AT12" i="3"/>
  <c r="AU12" i="3"/>
  <c r="AW12" i="3"/>
  <c r="AX12" i="3"/>
  <c r="AY12" i="3"/>
  <c r="AO13" i="3"/>
  <c r="AP13" i="3"/>
  <c r="AQ13" i="3"/>
  <c r="AS13" i="3"/>
  <c r="AT13" i="3"/>
  <c r="AU13" i="3"/>
  <c r="AW13" i="3"/>
  <c r="AX13" i="3"/>
  <c r="AY13" i="3"/>
  <c r="AO14" i="3"/>
  <c r="AP14" i="3"/>
  <c r="AQ14" i="3"/>
  <c r="AS14" i="3"/>
  <c r="AT14" i="3"/>
  <c r="AU14" i="3"/>
  <c r="AW14" i="3"/>
  <c r="AX14" i="3"/>
  <c r="AY14" i="3"/>
  <c r="AO15" i="3"/>
  <c r="AP15" i="3"/>
  <c r="AQ15" i="3"/>
  <c r="AS15" i="3"/>
  <c r="AT15" i="3"/>
  <c r="AU15" i="3"/>
  <c r="AW15" i="3"/>
  <c r="AX15" i="3"/>
  <c r="AY15" i="3"/>
  <c r="AO16" i="3"/>
  <c r="AP16" i="3"/>
  <c r="AQ16" i="3"/>
  <c r="AS16" i="3"/>
  <c r="AT16" i="3"/>
  <c r="AU16" i="3"/>
  <c r="AW16" i="3"/>
  <c r="AX16" i="3"/>
  <c r="AY16" i="3"/>
  <c r="AO21" i="3"/>
  <c r="AP21" i="3"/>
  <c r="AQ21" i="3"/>
  <c r="AS21" i="3"/>
  <c r="AT21" i="3"/>
  <c r="AU21" i="3"/>
  <c r="AW21" i="3"/>
  <c r="AX21" i="3"/>
  <c r="AY21" i="3"/>
  <c r="AO22" i="3"/>
  <c r="AP22" i="3"/>
  <c r="AQ22" i="3"/>
  <c r="AS22" i="3"/>
  <c r="AT22" i="3"/>
  <c r="AU22" i="3"/>
  <c r="AW22" i="3"/>
  <c r="AX22" i="3"/>
  <c r="AY22" i="3"/>
  <c r="AO23" i="3"/>
  <c r="AP23" i="3"/>
  <c r="AQ23" i="3"/>
  <c r="AS23" i="3"/>
  <c r="AT23" i="3"/>
  <c r="AU23" i="3"/>
  <c r="AW23" i="3"/>
  <c r="AX23" i="3"/>
  <c r="AY23" i="3"/>
  <c r="AO24" i="3"/>
  <c r="AP24" i="3"/>
  <c r="AQ24" i="3"/>
  <c r="AS24" i="3"/>
  <c r="AT24" i="3"/>
  <c r="AU24" i="3"/>
  <c r="AW24" i="3"/>
  <c r="AX24" i="3"/>
  <c r="AY24" i="3"/>
  <c r="AO25" i="3"/>
  <c r="AP25" i="3"/>
  <c r="AQ25" i="3"/>
  <c r="AS25" i="3"/>
  <c r="AT25" i="3"/>
  <c r="AU25" i="3"/>
  <c r="AW25" i="3"/>
  <c r="AX25" i="3"/>
  <c r="AY25" i="3"/>
  <c r="AO26" i="3"/>
  <c r="AP26" i="3"/>
  <c r="AQ26" i="3"/>
  <c r="AS26" i="3"/>
  <c r="AT26" i="3"/>
  <c r="AU26" i="3"/>
  <c r="AW26" i="3"/>
  <c r="AX26" i="3"/>
  <c r="AY26" i="3"/>
  <c r="AO27" i="3"/>
  <c r="AP27" i="3"/>
  <c r="AQ27" i="3"/>
  <c r="AS27" i="3"/>
  <c r="AT27" i="3"/>
  <c r="AU27" i="3"/>
  <c r="AW27" i="3"/>
  <c r="AX27" i="3"/>
  <c r="AY27" i="3"/>
  <c r="AO28" i="3"/>
  <c r="AP28" i="3"/>
  <c r="AQ28" i="3"/>
  <c r="AS28" i="3"/>
  <c r="AT28" i="3"/>
  <c r="AU28" i="3"/>
  <c r="AW28" i="3"/>
  <c r="AX28" i="3"/>
  <c r="AY28" i="3"/>
  <c r="AO29" i="3"/>
  <c r="AP29" i="3"/>
  <c r="AQ29" i="3"/>
  <c r="AS29" i="3"/>
  <c r="AT29" i="3"/>
  <c r="AU29" i="3"/>
  <c r="AW29" i="3"/>
  <c r="AX29" i="3"/>
  <c r="AY29" i="3"/>
  <c r="AO30" i="3"/>
  <c r="AP30" i="3"/>
  <c r="AQ30" i="3"/>
  <c r="AS30" i="3"/>
  <c r="AT30" i="3"/>
  <c r="AU30" i="3"/>
  <c r="AW30" i="3"/>
  <c r="AX30" i="3"/>
  <c r="AY30" i="3"/>
  <c r="AO31" i="3"/>
  <c r="AP31" i="3"/>
  <c r="AQ31" i="3"/>
  <c r="AS31" i="3"/>
  <c r="AT31" i="3"/>
  <c r="AU31" i="3"/>
  <c r="AW31" i="3"/>
  <c r="AX31" i="3"/>
  <c r="AY31" i="3"/>
  <c r="AO32" i="3"/>
  <c r="AP32" i="3"/>
  <c r="AQ32" i="3"/>
  <c r="AS32" i="3"/>
  <c r="AT32" i="3"/>
  <c r="AU32" i="3"/>
  <c r="AW32" i="3"/>
  <c r="AX32" i="3"/>
  <c r="AY32" i="3"/>
  <c r="AO33" i="3"/>
  <c r="AP33" i="3"/>
  <c r="AQ33" i="3"/>
  <c r="AS33" i="3"/>
  <c r="AT33" i="3"/>
  <c r="AU33" i="3"/>
  <c r="AW33" i="3"/>
  <c r="AX33" i="3"/>
  <c r="AY33" i="3"/>
  <c r="AO34" i="3"/>
  <c r="AP34" i="3"/>
  <c r="AQ34" i="3"/>
  <c r="AS34" i="3"/>
  <c r="AT34" i="3"/>
  <c r="AU34" i="3"/>
  <c r="AW34" i="3"/>
  <c r="AX34" i="3"/>
  <c r="AY34" i="3"/>
  <c r="AO35" i="3"/>
  <c r="AP35" i="3"/>
  <c r="AQ35" i="3"/>
  <c r="AS35" i="3"/>
  <c r="AT35" i="3"/>
  <c r="AU35" i="3"/>
  <c r="AW35" i="3"/>
  <c r="AX35" i="3"/>
  <c r="AY35" i="3"/>
  <c r="AO36" i="3"/>
  <c r="AP36" i="3"/>
  <c r="AQ36" i="3"/>
  <c r="AS36" i="3"/>
  <c r="AT36" i="3"/>
  <c r="AU36" i="3"/>
  <c r="AW36" i="3"/>
  <c r="AX36" i="3"/>
  <c r="AY36" i="3"/>
  <c r="AO37" i="3"/>
  <c r="AP37" i="3"/>
  <c r="AQ37" i="3"/>
  <c r="AS37" i="3"/>
  <c r="AT37" i="3"/>
  <c r="AU37" i="3"/>
  <c r="AW37" i="3"/>
  <c r="AX37" i="3"/>
  <c r="AY37" i="3"/>
  <c r="AO38" i="3"/>
  <c r="AP38" i="3"/>
  <c r="AQ38" i="3"/>
  <c r="AS38" i="3"/>
  <c r="AT38" i="3"/>
  <c r="AU38" i="3"/>
  <c r="AW38" i="3"/>
  <c r="AX38" i="3"/>
  <c r="AY38" i="3"/>
  <c r="AO39" i="3"/>
  <c r="AP39" i="3"/>
  <c r="AQ39" i="3"/>
  <c r="AS39" i="3"/>
  <c r="AT39" i="3"/>
  <c r="AU39" i="3"/>
  <c r="AW39" i="3"/>
  <c r="AX39" i="3"/>
  <c r="AY39" i="3"/>
  <c r="AO40" i="3"/>
  <c r="AP40" i="3"/>
  <c r="AQ40" i="3"/>
  <c r="AS40" i="3"/>
  <c r="AT40" i="3"/>
  <c r="AU40" i="3"/>
  <c r="AW40" i="3"/>
  <c r="AX40" i="3"/>
  <c r="AY40" i="3"/>
  <c r="AO41" i="3"/>
  <c r="AP41" i="3"/>
  <c r="AQ41" i="3"/>
  <c r="AS41" i="3"/>
  <c r="AT41" i="3"/>
  <c r="AU41" i="3"/>
  <c r="AW41" i="3"/>
  <c r="AX41" i="3"/>
  <c r="AY41" i="3"/>
  <c r="AO43" i="3"/>
  <c r="AP43" i="3"/>
  <c r="AQ43" i="3"/>
  <c r="AS43" i="3"/>
  <c r="AT43" i="3"/>
  <c r="AU43" i="3"/>
  <c r="AW43" i="3"/>
  <c r="AX43" i="3"/>
  <c r="AY43" i="3"/>
  <c r="AO44" i="3"/>
  <c r="AP44" i="3"/>
  <c r="AQ44" i="3"/>
  <c r="AS44" i="3"/>
  <c r="AT44" i="3"/>
  <c r="AU44" i="3"/>
  <c r="AW44" i="3"/>
  <c r="AX44" i="3"/>
  <c r="AY44" i="3"/>
  <c r="AO45" i="3"/>
  <c r="AP45" i="3"/>
  <c r="AQ45" i="3"/>
  <c r="AS45" i="3"/>
  <c r="AT45" i="3"/>
  <c r="AU45" i="3"/>
  <c r="AW45" i="3"/>
  <c r="AX45" i="3"/>
  <c r="AY45" i="3"/>
  <c r="AO46" i="3"/>
  <c r="AP46" i="3"/>
  <c r="AQ46" i="3"/>
  <c r="AS46" i="3"/>
  <c r="AT46" i="3"/>
  <c r="AU46" i="3"/>
  <c r="AW46" i="3"/>
  <c r="AX46" i="3"/>
  <c r="AY46" i="3"/>
  <c r="AO47" i="3"/>
  <c r="AP47" i="3"/>
  <c r="AQ47" i="3"/>
  <c r="AS47" i="3"/>
  <c r="AT47" i="3"/>
  <c r="AU47" i="3"/>
  <c r="AW47" i="3"/>
  <c r="AX47" i="3"/>
  <c r="AY47" i="3"/>
  <c r="AO50" i="3"/>
  <c r="AP50" i="3"/>
  <c r="AQ50" i="3"/>
  <c r="AS50" i="3"/>
  <c r="AT50" i="3"/>
  <c r="AU50" i="3"/>
  <c r="AW50" i="3"/>
  <c r="AX50" i="3"/>
  <c r="AY50" i="3"/>
  <c r="AO51" i="3"/>
  <c r="AP51" i="3"/>
  <c r="AQ51" i="3"/>
  <c r="AS51" i="3"/>
  <c r="AT51" i="3"/>
  <c r="AU51" i="3"/>
  <c r="AW51" i="3"/>
  <c r="AX51" i="3"/>
  <c r="AY51" i="3"/>
  <c r="AO52" i="3"/>
  <c r="AP52" i="3"/>
  <c r="AQ52" i="3"/>
  <c r="AS52" i="3"/>
  <c r="AT52" i="3"/>
  <c r="AU52" i="3"/>
  <c r="AW52" i="3"/>
  <c r="AX52" i="3"/>
  <c r="AY52" i="3"/>
  <c r="AO54" i="3"/>
  <c r="AP54" i="3"/>
  <c r="AQ54" i="3"/>
  <c r="AS54" i="3"/>
  <c r="AT54" i="3"/>
  <c r="AU54" i="3"/>
  <c r="AW54" i="3"/>
  <c r="AX54" i="3"/>
  <c r="AY54" i="3"/>
  <c r="AO55" i="3"/>
  <c r="AP55" i="3"/>
  <c r="AQ55" i="3"/>
  <c r="AS55" i="3"/>
  <c r="AT55" i="3"/>
  <c r="AU55" i="3"/>
  <c r="AW55" i="3"/>
  <c r="AX55" i="3"/>
  <c r="AY55" i="3"/>
  <c r="AO56" i="3"/>
  <c r="AP56" i="3"/>
  <c r="AQ56" i="3"/>
  <c r="AS56" i="3"/>
  <c r="AT56" i="3"/>
  <c r="AU56" i="3"/>
  <c r="AW56" i="3"/>
  <c r="AX56" i="3"/>
  <c r="AY56" i="3"/>
  <c r="AO57" i="3"/>
  <c r="AP57" i="3"/>
  <c r="AQ57" i="3"/>
  <c r="AS57" i="3"/>
  <c r="AT57" i="3"/>
  <c r="AU57" i="3"/>
  <c r="AW57" i="3"/>
  <c r="AX57" i="3"/>
  <c r="AY57" i="3"/>
  <c r="AO58" i="3"/>
  <c r="AP58" i="3"/>
  <c r="AQ58" i="3"/>
  <c r="AS58" i="3"/>
  <c r="AT58" i="3"/>
  <c r="AU58" i="3"/>
  <c r="AW58" i="3"/>
  <c r="AX58" i="3"/>
  <c r="AY58" i="3"/>
  <c r="AO59" i="3"/>
  <c r="AP59" i="3"/>
  <c r="AQ59" i="3"/>
  <c r="AS59" i="3"/>
  <c r="AT59" i="3"/>
  <c r="AU59" i="3"/>
  <c r="AW59" i="3"/>
  <c r="AX59" i="3"/>
  <c r="AY59" i="3"/>
  <c r="AO60" i="3"/>
  <c r="AP60" i="3"/>
  <c r="AQ60" i="3"/>
  <c r="AS60" i="3"/>
  <c r="AT60" i="3"/>
  <c r="AU60" i="3"/>
  <c r="AW60" i="3"/>
  <c r="AX60" i="3"/>
  <c r="AY60" i="3"/>
  <c r="AO61" i="3"/>
  <c r="AP61" i="3"/>
  <c r="AQ61" i="3"/>
  <c r="AS61" i="3"/>
  <c r="AT61" i="3"/>
  <c r="AU61" i="3"/>
  <c r="AW61" i="3"/>
  <c r="AX61" i="3"/>
  <c r="AY61" i="3"/>
  <c r="AO62" i="3"/>
  <c r="AP62" i="3"/>
  <c r="AQ62" i="3"/>
  <c r="AS62" i="3"/>
  <c r="AT62" i="3"/>
  <c r="AU62" i="3"/>
  <c r="AW62" i="3"/>
  <c r="AX62" i="3"/>
  <c r="AY62" i="3"/>
  <c r="AO63" i="3"/>
  <c r="AP63" i="3"/>
  <c r="AQ63" i="3"/>
  <c r="AS63" i="3"/>
  <c r="AT63" i="3"/>
  <c r="AU63" i="3"/>
  <c r="AW63" i="3"/>
  <c r="AX63" i="3"/>
  <c r="AY63" i="3"/>
  <c r="AO64" i="3"/>
  <c r="AP64" i="3"/>
  <c r="AQ64" i="3"/>
  <c r="AS64" i="3"/>
  <c r="AT64" i="3"/>
  <c r="AU64" i="3"/>
  <c r="AW64" i="3"/>
  <c r="AX64" i="3"/>
  <c r="AY64" i="3"/>
  <c r="AO65" i="3"/>
  <c r="AP65" i="3"/>
  <c r="AQ65" i="3"/>
  <c r="AS65" i="3"/>
  <c r="AT65" i="3"/>
  <c r="AU65" i="3"/>
  <c r="AW65" i="3"/>
  <c r="AX65" i="3"/>
  <c r="AY65" i="3"/>
  <c r="AO66" i="3"/>
  <c r="AP66" i="3"/>
  <c r="AQ66" i="3"/>
  <c r="AS66" i="3"/>
  <c r="AT66" i="3"/>
  <c r="AU66" i="3"/>
  <c r="AW66" i="3"/>
  <c r="AX66" i="3"/>
  <c r="AY66" i="3"/>
  <c r="AO67" i="3"/>
  <c r="AP67" i="3"/>
  <c r="AQ67" i="3"/>
  <c r="AS67" i="3"/>
  <c r="AT67" i="3"/>
  <c r="AU67" i="3"/>
  <c r="AW67" i="3"/>
  <c r="AX67" i="3"/>
  <c r="AY67" i="3"/>
  <c r="AO68" i="3"/>
  <c r="AP68" i="3"/>
  <c r="AQ68" i="3"/>
  <c r="AS68" i="3"/>
  <c r="AT68" i="3"/>
  <c r="AU68" i="3"/>
  <c r="AW68" i="3"/>
  <c r="AX68" i="3"/>
  <c r="AY68" i="3"/>
  <c r="AO69" i="3"/>
  <c r="AP69" i="3"/>
  <c r="AQ69" i="3"/>
  <c r="AS69" i="3"/>
  <c r="AT69" i="3"/>
  <c r="AU69" i="3"/>
  <c r="AW69" i="3"/>
  <c r="AX69" i="3"/>
  <c r="AY69" i="3"/>
  <c r="AO70" i="3"/>
  <c r="AP70" i="3"/>
  <c r="AQ70" i="3"/>
  <c r="AS70" i="3"/>
  <c r="AT70" i="3"/>
  <c r="AU70" i="3"/>
  <c r="AW70" i="3"/>
  <c r="AX70" i="3"/>
  <c r="AY70" i="3"/>
  <c r="AO71" i="3"/>
  <c r="AP71" i="3"/>
  <c r="AQ71" i="3"/>
  <c r="AS71" i="3"/>
  <c r="AT71" i="3"/>
  <c r="AU71" i="3"/>
  <c r="AW71" i="3"/>
  <c r="AX71" i="3"/>
  <c r="AY71" i="3"/>
  <c r="AO72" i="3"/>
  <c r="AP72" i="3"/>
  <c r="AQ72" i="3"/>
  <c r="AS72" i="3"/>
  <c r="AT72" i="3"/>
  <c r="AU72" i="3"/>
  <c r="AW72" i="3"/>
  <c r="AX72" i="3"/>
  <c r="AY72" i="3"/>
  <c r="AO73" i="3"/>
  <c r="AP73" i="3"/>
  <c r="AQ73" i="3"/>
  <c r="AS73" i="3"/>
  <c r="AT73" i="3"/>
  <c r="AU73" i="3"/>
  <c r="AW73" i="3"/>
  <c r="AX73" i="3"/>
  <c r="AY73" i="3"/>
  <c r="AO74" i="3"/>
  <c r="AP74" i="3"/>
  <c r="AQ74" i="3"/>
  <c r="AS74" i="3"/>
  <c r="AT74" i="3"/>
  <c r="AU74" i="3"/>
  <c r="AW74" i="3"/>
  <c r="AX74" i="3"/>
  <c r="AY74" i="3"/>
  <c r="AO75" i="3"/>
  <c r="AP75" i="3"/>
  <c r="AQ75" i="3"/>
  <c r="AS75" i="3"/>
  <c r="AT75" i="3"/>
  <c r="AU75" i="3"/>
  <c r="AW75" i="3"/>
  <c r="AX75" i="3"/>
  <c r="AY75" i="3"/>
  <c r="AO76" i="3"/>
  <c r="AP76" i="3"/>
  <c r="AQ76" i="3"/>
  <c r="AS76" i="3"/>
  <c r="AT76" i="3"/>
  <c r="AU76" i="3"/>
  <c r="AW76" i="3"/>
  <c r="AX76" i="3"/>
  <c r="AY76" i="3"/>
  <c r="AO77" i="3"/>
  <c r="AP77" i="3"/>
  <c r="AQ77" i="3"/>
  <c r="AS77" i="3"/>
  <c r="AT77" i="3"/>
  <c r="AU77" i="3"/>
  <c r="AW77" i="3"/>
  <c r="AX77" i="3"/>
  <c r="AY77" i="3"/>
  <c r="AO78" i="3"/>
  <c r="AP78" i="3"/>
  <c r="AQ78" i="3"/>
  <c r="AS78" i="3"/>
  <c r="AT78" i="3"/>
  <c r="AU78" i="3"/>
  <c r="AW78" i="3"/>
  <c r="AX78" i="3"/>
  <c r="AY78" i="3"/>
  <c r="AO79" i="3"/>
  <c r="AP79" i="3"/>
  <c r="AQ79" i="3"/>
  <c r="AS79" i="3"/>
  <c r="AT79" i="3"/>
  <c r="AU79" i="3"/>
  <c r="AW79" i="3"/>
  <c r="AX79" i="3"/>
  <c r="AY79" i="3"/>
  <c r="AO80" i="3"/>
  <c r="AP80" i="3"/>
  <c r="AQ80" i="3"/>
  <c r="AS80" i="3"/>
  <c r="AT80" i="3"/>
  <c r="AU80" i="3"/>
  <c r="AW80" i="3"/>
  <c r="AX80" i="3"/>
  <c r="AY80" i="3"/>
  <c r="AO81" i="3"/>
  <c r="AP81" i="3"/>
  <c r="AQ81" i="3"/>
  <c r="AS81" i="3"/>
  <c r="AT81" i="3"/>
  <c r="AU81" i="3"/>
  <c r="AW81" i="3"/>
  <c r="AX81" i="3"/>
  <c r="AY81" i="3"/>
  <c r="AO82" i="3"/>
  <c r="AP82" i="3"/>
  <c r="AQ82" i="3"/>
  <c r="AS82" i="3"/>
  <c r="AT82" i="3"/>
  <c r="AU82" i="3"/>
  <c r="AW82" i="3"/>
  <c r="AX82" i="3"/>
  <c r="AY82" i="3"/>
  <c r="AO83" i="3"/>
  <c r="AP83" i="3"/>
  <c r="AQ83" i="3"/>
  <c r="AS83" i="3"/>
  <c r="AT83" i="3"/>
  <c r="AU83" i="3"/>
  <c r="AW83" i="3"/>
  <c r="AX83" i="3"/>
  <c r="AY83" i="3"/>
  <c r="AO84" i="3"/>
  <c r="AP84" i="3"/>
  <c r="AQ84" i="3"/>
  <c r="AS84" i="3"/>
  <c r="AT84" i="3"/>
  <c r="AU84" i="3"/>
  <c r="AW84" i="3"/>
  <c r="AX84" i="3"/>
  <c r="AY84" i="3"/>
  <c r="AO85" i="3"/>
  <c r="AP85" i="3"/>
  <c r="AQ85" i="3"/>
  <c r="AS85" i="3"/>
  <c r="AT85" i="3"/>
  <c r="AU85" i="3"/>
  <c r="AW85" i="3"/>
  <c r="AX85" i="3"/>
  <c r="AY85" i="3"/>
  <c r="AO86" i="3"/>
  <c r="AP86" i="3"/>
  <c r="AQ86" i="3"/>
  <c r="AS86" i="3"/>
  <c r="AT86" i="3"/>
  <c r="AU86" i="3"/>
  <c r="AW86" i="3"/>
  <c r="AX86" i="3"/>
  <c r="AY86" i="3"/>
  <c r="AO87" i="3"/>
  <c r="AP87" i="3"/>
  <c r="AQ87" i="3"/>
  <c r="AS87" i="3"/>
  <c r="AT87" i="3"/>
  <c r="AU87" i="3"/>
  <c r="AW87" i="3"/>
  <c r="AX87" i="3"/>
  <c r="AY87" i="3"/>
  <c r="AO88" i="3"/>
  <c r="AP88" i="3"/>
  <c r="AQ88" i="3"/>
  <c r="AS88" i="3"/>
  <c r="AT88" i="3"/>
  <c r="AU88" i="3"/>
  <c r="AW88" i="3"/>
  <c r="AX88" i="3"/>
  <c r="AY88" i="3"/>
  <c r="AO89" i="3"/>
  <c r="AP89" i="3"/>
  <c r="AQ89" i="3"/>
  <c r="AS89" i="3"/>
  <c r="AT89" i="3"/>
  <c r="AU89" i="3"/>
  <c r="AW89" i="3"/>
  <c r="AX89" i="3"/>
  <c r="AY89" i="3"/>
  <c r="AO91" i="3"/>
  <c r="AP91" i="3"/>
  <c r="AQ91" i="3"/>
  <c r="AS91" i="3"/>
  <c r="AT91" i="3"/>
  <c r="AU91" i="3"/>
  <c r="AW91" i="3"/>
  <c r="AX91" i="3"/>
  <c r="AY91" i="3"/>
  <c r="AO92" i="3"/>
  <c r="AP92" i="3"/>
  <c r="AQ92" i="3"/>
  <c r="AS92" i="3"/>
  <c r="AT92" i="3"/>
  <c r="AU92" i="3"/>
  <c r="AW92" i="3"/>
  <c r="AX92" i="3"/>
  <c r="AY92" i="3"/>
  <c r="AO93" i="3"/>
  <c r="AP93" i="3"/>
  <c r="AQ93" i="3"/>
  <c r="AS93" i="3"/>
  <c r="AT93" i="3"/>
  <c r="AU93" i="3"/>
  <c r="AW93" i="3"/>
  <c r="AX93" i="3"/>
  <c r="AY93" i="3"/>
  <c r="AO94" i="3"/>
  <c r="AP94" i="3"/>
  <c r="AQ94" i="3"/>
  <c r="AS94" i="3"/>
  <c r="AT94" i="3"/>
  <c r="AU94" i="3"/>
  <c r="AW94" i="3"/>
  <c r="AX94" i="3"/>
  <c r="AY94" i="3"/>
  <c r="AO95" i="3"/>
  <c r="AP95" i="3"/>
  <c r="AQ95" i="3"/>
  <c r="AS95" i="3"/>
  <c r="AT95" i="3"/>
  <c r="AU95" i="3"/>
  <c r="AW95" i="3"/>
  <c r="AX95" i="3"/>
  <c r="AY95" i="3"/>
  <c r="AO96" i="3"/>
  <c r="AP96" i="3"/>
  <c r="AQ96" i="3"/>
  <c r="AS96" i="3"/>
  <c r="AT96" i="3"/>
  <c r="AU96" i="3"/>
  <c r="AW96" i="3"/>
  <c r="AX96" i="3"/>
  <c r="AY96" i="3"/>
  <c r="AO97" i="3"/>
  <c r="AP97" i="3"/>
  <c r="AQ97" i="3"/>
  <c r="AS97" i="3"/>
  <c r="AT97" i="3"/>
  <c r="AU97" i="3"/>
  <c r="AW97" i="3"/>
  <c r="AX97" i="3"/>
  <c r="AY97" i="3"/>
  <c r="AO98" i="3"/>
  <c r="AP98" i="3"/>
  <c r="AQ98" i="3"/>
  <c r="AS98" i="3"/>
  <c r="AT98" i="3"/>
  <c r="AU98" i="3"/>
  <c r="AW98" i="3"/>
  <c r="AX98" i="3"/>
  <c r="AY98" i="3"/>
  <c r="AO99" i="3"/>
  <c r="AP99" i="3"/>
  <c r="AQ99" i="3"/>
  <c r="AS99" i="3"/>
  <c r="AT99" i="3"/>
  <c r="AU99" i="3"/>
  <c r="AW99" i="3"/>
  <c r="AX99" i="3"/>
  <c r="AY99" i="3"/>
  <c r="AO100" i="3"/>
  <c r="AP100" i="3"/>
  <c r="AQ100" i="3"/>
  <c r="AS100" i="3"/>
  <c r="AT100" i="3"/>
  <c r="AU100" i="3"/>
  <c r="AW100" i="3"/>
  <c r="AX100" i="3"/>
  <c r="AY100" i="3"/>
  <c r="AO101" i="3"/>
  <c r="AP101" i="3"/>
  <c r="AQ101" i="3"/>
  <c r="AS101" i="3"/>
  <c r="AT101" i="3"/>
  <c r="AU101" i="3"/>
  <c r="AW101" i="3"/>
  <c r="AX101" i="3"/>
  <c r="AY101" i="3"/>
  <c r="AO102" i="3"/>
  <c r="AP102" i="3"/>
  <c r="AQ102" i="3"/>
  <c r="AS102" i="3"/>
  <c r="AT102" i="3"/>
  <c r="AU102" i="3"/>
  <c r="AW102" i="3"/>
  <c r="AX102" i="3"/>
  <c r="AY102" i="3"/>
  <c r="AO103" i="3"/>
  <c r="AP103" i="3"/>
  <c r="AQ103" i="3"/>
  <c r="AS103" i="3"/>
  <c r="AT103" i="3"/>
  <c r="AU103" i="3"/>
  <c r="AW103" i="3"/>
  <c r="AX103" i="3"/>
  <c r="AY103" i="3"/>
  <c r="AO104" i="3"/>
  <c r="AP104" i="3"/>
  <c r="AQ104" i="3"/>
  <c r="AS104" i="3"/>
  <c r="AT104" i="3"/>
  <c r="AU104" i="3"/>
  <c r="AW104" i="3"/>
  <c r="AX104" i="3"/>
  <c r="AY104" i="3"/>
  <c r="AO106" i="3"/>
  <c r="AP106" i="3"/>
  <c r="AQ106" i="3"/>
  <c r="AS106" i="3"/>
  <c r="AT106" i="3"/>
  <c r="AU106" i="3"/>
  <c r="AW106" i="3"/>
  <c r="AX106" i="3"/>
  <c r="AY106" i="3"/>
  <c r="AO107" i="3"/>
  <c r="AP107" i="3"/>
  <c r="AQ107" i="3"/>
  <c r="AS107" i="3"/>
  <c r="AT107" i="3"/>
  <c r="AU107" i="3"/>
  <c r="AW107" i="3"/>
  <c r="AX107" i="3"/>
  <c r="AY107" i="3"/>
  <c r="AO108" i="3"/>
  <c r="AP108" i="3"/>
  <c r="AQ108" i="3"/>
  <c r="AS108" i="3"/>
  <c r="AT108" i="3"/>
  <c r="AU108" i="3"/>
  <c r="AW108" i="3"/>
  <c r="AX108" i="3"/>
  <c r="AY108" i="3"/>
  <c r="AO109" i="3"/>
  <c r="AP109" i="3"/>
  <c r="AQ109" i="3"/>
  <c r="AS109" i="3"/>
  <c r="AT109" i="3"/>
  <c r="AU109" i="3"/>
  <c r="AW109" i="3"/>
  <c r="AX109" i="3"/>
  <c r="AY109" i="3"/>
  <c r="AO110" i="3"/>
  <c r="AP110" i="3"/>
  <c r="AQ110" i="3"/>
  <c r="AS110" i="3"/>
  <c r="AT110" i="3"/>
  <c r="AU110" i="3"/>
  <c r="AW110" i="3"/>
  <c r="AX110" i="3"/>
  <c r="AY110" i="3"/>
  <c r="AO111" i="3"/>
  <c r="AP111" i="3"/>
  <c r="AQ111" i="3"/>
  <c r="AS111" i="3"/>
  <c r="AT111" i="3"/>
  <c r="AU111" i="3"/>
  <c r="AW111" i="3"/>
  <c r="AX111" i="3"/>
  <c r="AY111" i="3"/>
  <c r="AO112" i="3"/>
  <c r="AP112" i="3"/>
  <c r="AQ112" i="3"/>
  <c r="AS112" i="3"/>
  <c r="AT112" i="3"/>
  <c r="AU112" i="3"/>
  <c r="AW112" i="3"/>
  <c r="AX112" i="3"/>
  <c r="AY112" i="3"/>
  <c r="AO113" i="3"/>
  <c r="AP113" i="3"/>
  <c r="AQ113" i="3"/>
  <c r="AS113" i="3"/>
  <c r="AT113" i="3"/>
  <c r="AU113" i="3"/>
  <c r="AW113" i="3"/>
  <c r="AX113" i="3"/>
  <c r="AY113" i="3"/>
  <c r="AO114" i="3"/>
  <c r="AP114" i="3"/>
  <c r="AQ114" i="3"/>
  <c r="AS114" i="3"/>
  <c r="AT114" i="3"/>
  <c r="AU114" i="3"/>
  <c r="AW114" i="3"/>
  <c r="AX114" i="3"/>
  <c r="AY114" i="3"/>
  <c r="AO115" i="3"/>
  <c r="AP115" i="3"/>
  <c r="AQ115" i="3"/>
  <c r="AS115" i="3"/>
  <c r="AT115" i="3"/>
  <c r="AU115" i="3"/>
  <c r="AW115" i="3"/>
  <c r="AX115" i="3"/>
  <c r="AY115" i="3"/>
  <c r="AO116" i="3"/>
  <c r="AP116" i="3"/>
  <c r="AQ116" i="3"/>
  <c r="AS116" i="3"/>
  <c r="AT116" i="3"/>
  <c r="AU116" i="3"/>
  <c r="AW116" i="3"/>
  <c r="AX116" i="3"/>
  <c r="AY116" i="3"/>
  <c r="AO117" i="3"/>
  <c r="AP117" i="3"/>
  <c r="AQ117" i="3"/>
  <c r="AS117" i="3"/>
  <c r="AT117" i="3"/>
  <c r="AU117" i="3"/>
  <c r="AW117" i="3"/>
  <c r="AX117" i="3"/>
  <c r="AY117" i="3"/>
  <c r="AO118" i="3"/>
  <c r="AP118" i="3"/>
  <c r="AQ118" i="3"/>
  <c r="AS118" i="3"/>
  <c r="AT118" i="3"/>
  <c r="AU118" i="3"/>
  <c r="AW118" i="3"/>
  <c r="AX118" i="3"/>
  <c r="AY118" i="3"/>
  <c r="AO119" i="3"/>
  <c r="AP119" i="3"/>
  <c r="AQ119" i="3"/>
  <c r="AS119" i="3"/>
  <c r="AT119" i="3"/>
  <c r="AU119" i="3"/>
  <c r="AW119" i="3"/>
  <c r="AX119" i="3"/>
  <c r="AY119" i="3"/>
  <c r="AO120" i="3"/>
  <c r="AP120" i="3"/>
  <c r="AQ120" i="3"/>
  <c r="AS120" i="3"/>
  <c r="AT120" i="3"/>
  <c r="AU120" i="3"/>
  <c r="AW120" i="3"/>
  <c r="AX120" i="3"/>
  <c r="AY120" i="3"/>
  <c r="AO121" i="3"/>
  <c r="AP121" i="3"/>
  <c r="AQ121" i="3"/>
  <c r="AS121" i="3"/>
  <c r="AT121" i="3"/>
  <c r="AU121" i="3"/>
  <c r="AW121" i="3"/>
  <c r="AX121" i="3"/>
  <c r="AY121" i="3"/>
  <c r="AO122" i="3"/>
  <c r="AP122" i="3"/>
  <c r="AQ122" i="3"/>
  <c r="AS122" i="3"/>
  <c r="AT122" i="3"/>
  <c r="AU122" i="3"/>
  <c r="AW122" i="3"/>
  <c r="AX122" i="3"/>
  <c r="AY122" i="3"/>
  <c r="AO123" i="3"/>
  <c r="AP123" i="3"/>
  <c r="AQ123" i="3"/>
  <c r="AS123" i="3"/>
  <c r="AT123" i="3"/>
  <c r="AU123" i="3"/>
  <c r="AW123" i="3"/>
  <c r="AX123" i="3"/>
  <c r="AY123" i="3"/>
  <c r="AO124" i="3"/>
  <c r="AP124" i="3"/>
  <c r="AQ124" i="3"/>
  <c r="AS124" i="3"/>
  <c r="AT124" i="3"/>
  <c r="AU124" i="3"/>
  <c r="AW124" i="3"/>
  <c r="AX124" i="3"/>
  <c r="AY124" i="3"/>
  <c r="AO125" i="3"/>
  <c r="AP125" i="3"/>
  <c r="AQ125" i="3"/>
  <c r="AS125" i="3"/>
  <c r="AT125" i="3"/>
  <c r="AU125" i="3"/>
  <c r="AW125" i="3"/>
  <c r="AX125" i="3"/>
  <c r="AY125" i="3"/>
  <c r="AO126" i="3"/>
  <c r="AP126" i="3"/>
  <c r="AQ126" i="3"/>
  <c r="AS126" i="3"/>
  <c r="AT126" i="3"/>
  <c r="AU126" i="3"/>
  <c r="AW126" i="3"/>
  <c r="AX126" i="3"/>
  <c r="AY126" i="3"/>
  <c r="AO127" i="3"/>
  <c r="AP127" i="3"/>
  <c r="AQ127" i="3"/>
  <c r="AS127" i="3"/>
  <c r="AT127" i="3"/>
  <c r="AU127" i="3"/>
  <c r="AW127" i="3"/>
  <c r="AX127" i="3"/>
  <c r="AY127" i="3"/>
  <c r="AO128" i="3"/>
  <c r="AP128" i="3"/>
  <c r="AQ128" i="3"/>
  <c r="AS128" i="3"/>
  <c r="AT128" i="3"/>
  <c r="AU128" i="3"/>
  <c r="AW128" i="3"/>
  <c r="AX128" i="3"/>
  <c r="AY128" i="3"/>
  <c r="AO129" i="3"/>
  <c r="AP129" i="3"/>
  <c r="AQ129" i="3"/>
  <c r="AS129" i="3"/>
  <c r="AT129" i="3"/>
  <c r="AU129" i="3"/>
  <c r="AW129" i="3"/>
  <c r="AX129" i="3"/>
  <c r="AY129" i="3"/>
  <c r="AO130" i="3"/>
  <c r="AP130" i="3"/>
  <c r="AQ130" i="3"/>
  <c r="AS130" i="3"/>
  <c r="AT130" i="3"/>
  <c r="AU130" i="3"/>
  <c r="AW130" i="3"/>
  <c r="AX130" i="3"/>
  <c r="AY130" i="3"/>
  <c r="AO131" i="3"/>
  <c r="AP131" i="3"/>
  <c r="AQ131" i="3"/>
  <c r="AS131" i="3"/>
  <c r="AT131" i="3"/>
  <c r="AU131" i="3"/>
  <c r="AW131" i="3"/>
  <c r="AX131" i="3"/>
  <c r="AY131" i="3"/>
  <c r="AO132" i="3"/>
  <c r="AP132" i="3"/>
  <c r="AQ132" i="3"/>
  <c r="AS132" i="3"/>
  <c r="AT132" i="3"/>
  <c r="AU132" i="3"/>
  <c r="AW132" i="3"/>
  <c r="AX132" i="3"/>
  <c r="AY132" i="3"/>
  <c r="AO133" i="3"/>
  <c r="AP133" i="3"/>
  <c r="AQ133" i="3"/>
  <c r="AS133" i="3"/>
  <c r="AT133" i="3"/>
  <c r="AU133" i="3"/>
  <c r="AW133" i="3"/>
  <c r="AX133" i="3"/>
  <c r="AY133" i="3"/>
  <c r="AO134" i="3"/>
  <c r="AP134" i="3"/>
  <c r="AQ134" i="3"/>
  <c r="AS134" i="3"/>
  <c r="AT134" i="3"/>
  <c r="AU134" i="3"/>
  <c r="AW134" i="3"/>
  <c r="AX134" i="3"/>
  <c r="AY134" i="3"/>
  <c r="AO135" i="3"/>
  <c r="AP135" i="3"/>
  <c r="AQ135" i="3"/>
  <c r="AS135" i="3"/>
  <c r="AT135" i="3"/>
  <c r="AU135" i="3"/>
  <c r="AW135" i="3"/>
  <c r="AX135" i="3"/>
  <c r="AY135" i="3"/>
  <c r="AO136" i="3"/>
  <c r="AP136" i="3"/>
  <c r="AQ136" i="3"/>
  <c r="AS136" i="3"/>
  <c r="AT136" i="3"/>
  <c r="AU136" i="3"/>
  <c r="AW136" i="3"/>
  <c r="AX136" i="3"/>
  <c r="AY136" i="3"/>
  <c r="AO137" i="3"/>
  <c r="AP137" i="3"/>
  <c r="AQ137" i="3"/>
  <c r="AS137" i="3"/>
  <c r="AT137" i="3"/>
  <c r="AU137" i="3"/>
  <c r="AW137" i="3"/>
  <c r="AX137" i="3"/>
  <c r="AY137" i="3"/>
  <c r="AO138" i="3"/>
  <c r="AP138" i="3"/>
  <c r="AQ138" i="3"/>
  <c r="AS138" i="3"/>
  <c r="AT138" i="3"/>
  <c r="AU138" i="3"/>
  <c r="AW138" i="3"/>
  <c r="AX138" i="3"/>
  <c r="AY138" i="3"/>
  <c r="AO139" i="3"/>
  <c r="AP139" i="3"/>
  <c r="AQ139" i="3"/>
  <c r="AS139" i="3"/>
  <c r="AT139" i="3"/>
  <c r="AU139" i="3"/>
  <c r="AW139" i="3"/>
  <c r="AX139" i="3"/>
  <c r="AY139" i="3"/>
  <c r="AO140" i="3"/>
  <c r="AP140" i="3"/>
  <c r="AQ140" i="3"/>
  <c r="AS140" i="3"/>
  <c r="AT140" i="3"/>
  <c r="AU140" i="3"/>
  <c r="AW140" i="3"/>
  <c r="AX140" i="3"/>
  <c r="AY140" i="3"/>
  <c r="AO141" i="3"/>
  <c r="AP141" i="3"/>
  <c r="AQ141" i="3"/>
  <c r="AS141" i="3"/>
  <c r="AT141" i="3"/>
  <c r="AU141" i="3"/>
  <c r="AW141" i="3"/>
  <c r="AX141" i="3"/>
  <c r="AY141" i="3"/>
  <c r="AO143" i="3"/>
  <c r="AP143" i="3"/>
  <c r="AQ143" i="3"/>
  <c r="AS143" i="3"/>
  <c r="AT143" i="3"/>
  <c r="AU143" i="3"/>
  <c r="AW143" i="3"/>
  <c r="AX143" i="3"/>
  <c r="AY143" i="3"/>
  <c r="AO144" i="3"/>
  <c r="AP144" i="3"/>
  <c r="AQ144" i="3"/>
  <c r="AS144" i="3"/>
  <c r="AT144" i="3"/>
  <c r="AU144" i="3"/>
  <c r="AW144" i="3"/>
  <c r="AX144" i="3"/>
  <c r="AY144" i="3"/>
  <c r="AO145" i="3"/>
  <c r="AP145" i="3"/>
  <c r="AQ145" i="3"/>
  <c r="AS145" i="3"/>
  <c r="AT145" i="3"/>
  <c r="AU145" i="3"/>
  <c r="AW145" i="3"/>
  <c r="AX145" i="3"/>
  <c r="AY145" i="3"/>
  <c r="AO146" i="3"/>
  <c r="AP146" i="3"/>
  <c r="AQ146" i="3"/>
  <c r="AS146" i="3"/>
  <c r="AT146" i="3"/>
  <c r="AU146" i="3"/>
  <c r="AW146" i="3"/>
  <c r="AX146" i="3"/>
  <c r="AY146" i="3"/>
  <c r="AO147" i="3"/>
  <c r="AP147" i="3"/>
  <c r="AQ147" i="3"/>
  <c r="AS147" i="3"/>
  <c r="AT147" i="3"/>
  <c r="AU147" i="3"/>
  <c r="AW147" i="3"/>
  <c r="AX147" i="3"/>
  <c r="AY147" i="3"/>
  <c r="AO148" i="3"/>
  <c r="AP148" i="3"/>
  <c r="AQ148" i="3"/>
  <c r="AS148" i="3"/>
  <c r="AT148" i="3"/>
  <c r="AU148" i="3"/>
  <c r="AW148" i="3"/>
  <c r="AX148" i="3"/>
  <c r="AY148" i="3"/>
  <c r="AO149" i="3"/>
  <c r="AP149" i="3"/>
  <c r="AQ149" i="3"/>
  <c r="AS149" i="3"/>
  <c r="AT149" i="3"/>
  <c r="AU149" i="3"/>
  <c r="AW149" i="3"/>
  <c r="AX149" i="3"/>
  <c r="AY149" i="3"/>
  <c r="AO150" i="3"/>
  <c r="AP150" i="3"/>
  <c r="AQ150" i="3"/>
  <c r="AS150" i="3"/>
  <c r="AT150" i="3"/>
  <c r="AU150" i="3"/>
  <c r="AW150" i="3"/>
  <c r="AX150" i="3"/>
  <c r="AY150" i="3"/>
  <c r="AO151" i="3"/>
  <c r="AP151" i="3"/>
  <c r="AQ151" i="3"/>
  <c r="AS151" i="3"/>
  <c r="AT151" i="3"/>
  <c r="AU151" i="3"/>
  <c r="AW151" i="3"/>
  <c r="AX151" i="3"/>
  <c r="AY151" i="3"/>
  <c r="AO152" i="3"/>
  <c r="AP152" i="3"/>
  <c r="AQ152" i="3"/>
  <c r="AS152" i="3"/>
  <c r="AT152" i="3"/>
  <c r="AU152" i="3"/>
  <c r="AW152" i="3"/>
  <c r="AX152" i="3"/>
  <c r="AY152" i="3"/>
  <c r="AO153" i="3"/>
  <c r="AP153" i="3"/>
  <c r="AQ153" i="3"/>
  <c r="AS153" i="3"/>
  <c r="AT153" i="3"/>
  <c r="AU153" i="3"/>
  <c r="AW153" i="3"/>
  <c r="AX153" i="3"/>
  <c r="AY153" i="3"/>
  <c r="AO154" i="3"/>
  <c r="AP154" i="3"/>
  <c r="AQ154" i="3"/>
  <c r="AS154" i="3"/>
  <c r="AT154" i="3"/>
  <c r="AU154" i="3"/>
  <c r="AW154" i="3"/>
  <c r="AX154" i="3"/>
  <c r="AY154" i="3"/>
  <c r="AO155" i="3"/>
  <c r="AP155" i="3"/>
  <c r="AQ155" i="3"/>
  <c r="AS155" i="3"/>
  <c r="AT155" i="3"/>
  <c r="AU155" i="3"/>
  <c r="AW155" i="3"/>
  <c r="AX155" i="3"/>
  <c r="AY155" i="3"/>
  <c r="AO156" i="3"/>
  <c r="AP156" i="3"/>
  <c r="AQ156" i="3"/>
  <c r="AS156" i="3"/>
  <c r="AT156" i="3"/>
  <c r="AU156" i="3"/>
  <c r="AW156" i="3"/>
  <c r="AX156" i="3"/>
  <c r="AY156" i="3"/>
  <c r="AO157" i="3"/>
  <c r="AP157" i="3"/>
  <c r="AQ157" i="3"/>
  <c r="AS157" i="3"/>
  <c r="AT157" i="3"/>
  <c r="AU157" i="3"/>
  <c r="AW157" i="3"/>
  <c r="AX157" i="3"/>
  <c r="AY157" i="3"/>
  <c r="AO158" i="3"/>
  <c r="AP158" i="3"/>
  <c r="AQ158" i="3"/>
  <c r="AS158" i="3"/>
  <c r="AT158" i="3"/>
  <c r="AU158" i="3"/>
  <c r="AW158" i="3"/>
  <c r="AX158" i="3"/>
  <c r="AY158" i="3"/>
  <c r="AO159" i="3"/>
  <c r="AP159" i="3"/>
  <c r="AQ159" i="3"/>
  <c r="AS159" i="3"/>
  <c r="AT159" i="3"/>
  <c r="AU159" i="3"/>
  <c r="AW159" i="3"/>
  <c r="AX159" i="3"/>
  <c r="AY159" i="3"/>
  <c r="AO162" i="3"/>
  <c r="AP162" i="3"/>
  <c r="AQ162" i="3"/>
  <c r="AS162" i="3"/>
  <c r="AT162" i="3"/>
  <c r="AU162" i="3"/>
  <c r="AW162" i="3"/>
  <c r="AX162" i="3"/>
  <c r="AY162" i="3"/>
  <c r="AO163" i="3"/>
  <c r="AP163" i="3"/>
  <c r="AQ163" i="3"/>
  <c r="AS163" i="3"/>
  <c r="AT163" i="3"/>
  <c r="AU163" i="3"/>
  <c r="AW163" i="3"/>
  <c r="AX163" i="3"/>
  <c r="AY163" i="3"/>
  <c r="AO164" i="3"/>
  <c r="AP164" i="3"/>
  <c r="AQ164" i="3"/>
  <c r="AS164" i="3"/>
  <c r="AT164" i="3"/>
  <c r="AU164" i="3"/>
  <c r="AW164" i="3"/>
  <c r="AX164" i="3"/>
  <c r="AY164" i="3"/>
  <c r="AO165" i="3"/>
  <c r="AP165" i="3"/>
  <c r="AQ165" i="3"/>
  <c r="AS165" i="3"/>
  <c r="AT165" i="3"/>
  <c r="AU165" i="3"/>
  <c r="AW165" i="3"/>
  <c r="AX165" i="3"/>
  <c r="AY165" i="3"/>
  <c r="AO166" i="3"/>
  <c r="AP166" i="3"/>
  <c r="AQ166" i="3"/>
  <c r="AS166" i="3"/>
  <c r="AT166" i="3"/>
  <c r="AU166" i="3"/>
  <c r="AW166" i="3"/>
  <c r="AX166" i="3"/>
  <c r="AY166" i="3"/>
  <c r="AO167" i="3"/>
  <c r="AP167" i="3"/>
  <c r="AQ167" i="3"/>
  <c r="AS167" i="3"/>
  <c r="AT167" i="3"/>
  <c r="AU167" i="3"/>
  <c r="AW167" i="3"/>
  <c r="AX167" i="3"/>
  <c r="AY167" i="3"/>
  <c r="AO169" i="3"/>
  <c r="AP169" i="3"/>
  <c r="AQ169" i="3"/>
  <c r="AS169" i="3"/>
  <c r="AT169" i="3"/>
  <c r="AU169" i="3"/>
  <c r="AW169" i="3"/>
  <c r="AX169" i="3"/>
  <c r="AY169" i="3"/>
  <c r="AO170" i="3"/>
  <c r="AP170" i="3"/>
  <c r="AQ170" i="3"/>
  <c r="AS170" i="3"/>
  <c r="AT170" i="3"/>
  <c r="AU170" i="3"/>
  <c r="AW170" i="3"/>
  <c r="AX170" i="3"/>
  <c r="AY170" i="3"/>
  <c r="AO171" i="3"/>
  <c r="AP171" i="3"/>
  <c r="AQ171" i="3"/>
  <c r="AS171" i="3"/>
  <c r="AT171" i="3"/>
  <c r="AU171" i="3"/>
  <c r="AW171" i="3"/>
  <c r="AX171" i="3"/>
  <c r="AY171" i="3"/>
  <c r="AO172" i="3"/>
  <c r="AP172" i="3"/>
  <c r="AQ172" i="3"/>
  <c r="AS172" i="3"/>
  <c r="AT172" i="3"/>
  <c r="AU172" i="3"/>
  <c r="AW172" i="3"/>
  <c r="AX172" i="3"/>
  <c r="AY172" i="3"/>
  <c r="AO173" i="3"/>
  <c r="AP173" i="3"/>
  <c r="AQ173" i="3"/>
  <c r="AS173" i="3"/>
  <c r="AT173" i="3"/>
  <c r="AU173" i="3"/>
  <c r="AW173" i="3"/>
  <c r="AX173" i="3"/>
  <c r="AY173" i="3"/>
  <c r="AO174" i="3"/>
  <c r="AP174" i="3"/>
  <c r="AQ174" i="3"/>
  <c r="AS174" i="3"/>
  <c r="AT174" i="3"/>
  <c r="AU174" i="3"/>
  <c r="AW174" i="3"/>
  <c r="AX174" i="3"/>
  <c r="AY174" i="3"/>
  <c r="AO175" i="3"/>
  <c r="AP175" i="3"/>
  <c r="AQ175" i="3"/>
  <c r="AS175" i="3"/>
  <c r="AT175" i="3"/>
  <c r="AU175" i="3"/>
  <c r="AW175" i="3"/>
  <c r="AX175" i="3"/>
  <c r="AY175" i="3"/>
  <c r="AO176" i="3"/>
  <c r="AP176" i="3"/>
  <c r="AQ176" i="3"/>
  <c r="AS176" i="3"/>
  <c r="AT176" i="3"/>
  <c r="AU176" i="3"/>
  <c r="AW176" i="3"/>
  <c r="AX176" i="3"/>
  <c r="AY176" i="3"/>
  <c r="AO177" i="3"/>
  <c r="AP177" i="3"/>
  <c r="AQ177" i="3"/>
  <c r="AS177" i="3"/>
  <c r="AT177" i="3"/>
  <c r="AU177" i="3"/>
  <c r="AW177" i="3"/>
  <c r="AX177" i="3"/>
  <c r="AY177" i="3"/>
  <c r="AO178" i="3"/>
  <c r="AP178" i="3"/>
  <c r="AQ178" i="3"/>
  <c r="AS178" i="3"/>
  <c r="AT178" i="3"/>
  <c r="AU178" i="3"/>
  <c r="AW178" i="3"/>
  <c r="AX178" i="3"/>
  <c r="AY178" i="3"/>
  <c r="AO179" i="3"/>
  <c r="AP179" i="3"/>
  <c r="AQ179" i="3"/>
  <c r="AS179" i="3"/>
  <c r="AT179" i="3"/>
  <c r="AU179" i="3"/>
  <c r="AW179" i="3"/>
  <c r="AX179" i="3"/>
  <c r="AY179" i="3"/>
  <c r="AO182" i="3"/>
  <c r="AP182" i="3"/>
  <c r="AQ182" i="3"/>
  <c r="AS182" i="3"/>
  <c r="AT182" i="3"/>
  <c r="AU182" i="3"/>
  <c r="AW182" i="3"/>
  <c r="AX182" i="3"/>
  <c r="AY182" i="3"/>
  <c r="AO183" i="3"/>
  <c r="AP183" i="3"/>
  <c r="AQ183" i="3"/>
  <c r="AS183" i="3"/>
  <c r="AT183" i="3"/>
  <c r="AU183" i="3"/>
  <c r="AW183" i="3"/>
  <c r="AX183" i="3"/>
  <c r="AY183" i="3"/>
  <c r="AO184" i="3"/>
  <c r="AP184" i="3"/>
  <c r="AQ184" i="3"/>
  <c r="AS184" i="3"/>
  <c r="AT184" i="3"/>
  <c r="AU184" i="3"/>
  <c r="AW184" i="3"/>
  <c r="AX184" i="3"/>
  <c r="AY184" i="3"/>
  <c r="AO185" i="3"/>
  <c r="AP185" i="3"/>
  <c r="AQ185" i="3"/>
  <c r="AS185" i="3"/>
  <c r="AT185" i="3"/>
  <c r="AU185" i="3"/>
  <c r="AW185" i="3"/>
  <c r="AX185" i="3"/>
  <c r="AY185" i="3"/>
  <c r="AO186" i="3"/>
  <c r="AP186" i="3"/>
  <c r="AQ186" i="3"/>
  <c r="AS186" i="3"/>
  <c r="AT186" i="3"/>
  <c r="AU186" i="3"/>
  <c r="AW186" i="3"/>
  <c r="AX186" i="3"/>
  <c r="AY186" i="3"/>
  <c r="AO187" i="3"/>
  <c r="AP187" i="3"/>
  <c r="AQ187" i="3"/>
  <c r="AS187" i="3"/>
  <c r="AT187" i="3"/>
  <c r="AU187" i="3"/>
  <c r="AW187" i="3"/>
  <c r="AX187" i="3"/>
  <c r="AY187" i="3"/>
  <c r="AO188" i="3"/>
  <c r="AP188" i="3"/>
  <c r="AQ188" i="3"/>
  <c r="AS188" i="3"/>
  <c r="AT188" i="3"/>
  <c r="AU188" i="3"/>
  <c r="AW188" i="3"/>
  <c r="AX188" i="3"/>
  <c r="AY188" i="3"/>
  <c r="AO189" i="3"/>
  <c r="AP189" i="3"/>
  <c r="AQ189" i="3"/>
  <c r="AS189" i="3"/>
  <c r="AT189" i="3"/>
  <c r="AU189" i="3"/>
  <c r="AW189" i="3"/>
  <c r="AX189" i="3"/>
  <c r="AY189" i="3"/>
  <c r="AO190" i="3"/>
  <c r="AP190" i="3"/>
  <c r="AQ190" i="3"/>
  <c r="AS190" i="3"/>
  <c r="AT190" i="3"/>
  <c r="AU190" i="3"/>
  <c r="AW190" i="3"/>
  <c r="AX190" i="3"/>
  <c r="AY190" i="3"/>
  <c r="AO191" i="3"/>
  <c r="AP191" i="3"/>
  <c r="AQ191" i="3"/>
  <c r="AS191" i="3"/>
  <c r="AT191" i="3"/>
  <c r="AU191" i="3"/>
  <c r="AW191" i="3"/>
  <c r="AX191" i="3"/>
  <c r="AY191" i="3"/>
  <c r="AO192" i="3"/>
  <c r="AP192" i="3"/>
  <c r="AQ192" i="3"/>
  <c r="AS192" i="3"/>
  <c r="AT192" i="3"/>
  <c r="AU192" i="3"/>
  <c r="AW192" i="3"/>
  <c r="AX192" i="3"/>
  <c r="AY192" i="3"/>
  <c r="AO193" i="3"/>
  <c r="AP193" i="3"/>
  <c r="AQ193" i="3"/>
  <c r="AS193" i="3"/>
  <c r="AT193" i="3"/>
  <c r="AU193" i="3"/>
  <c r="AW193" i="3"/>
  <c r="AX193" i="3"/>
  <c r="AY193" i="3"/>
  <c r="AO194" i="3"/>
  <c r="AP194" i="3"/>
  <c r="AQ194" i="3"/>
  <c r="AS194" i="3"/>
  <c r="AT194" i="3"/>
  <c r="AU194" i="3"/>
  <c r="AW194" i="3"/>
  <c r="AX194" i="3"/>
  <c r="AY194" i="3"/>
  <c r="AO195" i="3"/>
  <c r="AP195" i="3"/>
  <c r="AQ195" i="3"/>
  <c r="AS195" i="3"/>
  <c r="AT195" i="3"/>
  <c r="AU195" i="3"/>
  <c r="AW195" i="3"/>
  <c r="AX195" i="3"/>
  <c r="AY195" i="3"/>
  <c r="AO196" i="3"/>
  <c r="AP196" i="3"/>
  <c r="AQ196" i="3"/>
  <c r="AS196" i="3"/>
  <c r="AT196" i="3"/>
  <c r="AU196" i="3"/>
  <c r="AW196" i="3"/>
  <c r="AX196" i="3"/>
  <c r="AY196" i="3"/>
  <c r="AO197" i="3"/>
  <c r="AP197" i="3"/>
  <c r="AQ197" i="3"/>
  <c r="AS197" i="3"/>
  <c r="AT197" i="3"/>
  <c r="AU197" i="3"/>
  <c r="AW197" i="3"/>
  <c r="AX197" i="3"/>
  <c r="AY197" i="3"/>
  <c r="AO198" i="3"/>
  <c r="AP198" i="3"/>
  <c r="AQ198" i="3"/>
  <c r="AS198" i="3"/>
  <c r="AT198" i="3"/>
  <c r="AU198" i="3"/>
  <c r="AW198" i="3"/>
  <c r="AX198" i="3"/>
  <c r="AY198" i="3"/>
  <c r="AO199" i="3"/>
  <c r="AP199" i="3"/>
  <c r="AQ199" i="3"/>
  <c r="AS199" i="3"/>
  <c r="AT199" i="3"/>
  <c r="AU199" i="3"/>
  <c r="AW199" i="3"/>
  <c r="AX199" i="3"/>
  <c r="AY199" i="3"/>
  <c r="AO200" i="3"/>
  <c r="AP200" i="3"/>
  <c r="AQ200" i="3"/>
  <c r="AS200" i="3"/>
  <c r="AT200" i="3"/>
  <c r="AU200" i="3"/>
  <c r="AW200" i="3"/>
  <c r="AX200" i="3"/>
  <c r="AY200" i="3"/>
  <c r="AO201" i="3"/>
  <c r="AP201" i="3"/>
  <c r="AQ201" i="3"/>
  <c r="AS201" i="3"/>
  <c r="AT201" i="3"/>
  <c r="AU201" i="3"/>
  <c r="AW201" i="3"/>
  <c r="AX201" i="3"/>
  <c r="AY201" i="3"/>
  <c r="AO202" i="3"/>
  <c r="AP202" i="3"/>
  <c r="AQ202" i="3"/>
  <c r="AS202" i="3"/>
  <c r="AT202" i="3"/>
  <c r="AU202" i="3"/>
  <c r="AW202" i="3"/>
  <c r="AX202" i="3"/>
  <c r="AY202" i="3"/>
  <c r="AO203" i="3"/>
  <c r="AP203" i="3"/>
  <c r="AQ203" i="3"/>
  <c r="AS203" i="3"/>
  <c r="AT203" i="3"/>
  <c r="AU203" i="3"/>
  <c r="AW203" i="3"/>
  <c r="AX203" i="3"/>
  <c r="AY203" i="3"/>
  <c r="AO204" i="3"/>
  <c r="AP204" i="3"/>
  <c r="AQ204" i="3"/>
  <c r="AS204" i="3"/>
  <c r="AT204" i="3"/>
  <c r="AU204" i="3"/>
  <c r="AW204" i="3"/>
  <c r="AX204" i="3"/>
  <c r="AY204" i="3"/>
  <c r="AO206" i="3"/>
  <c r="AP206" i="3"/>
  <c r="AQ206" i="3"/>
  <c r="AS206" i="3"/>
  <c r="AT206" i="3"/>
  <c r="AU206" i="3"/>
  <c r="AW206" i="3"/>
  <c r="AX206" i="3"/>
  <c r="AY206" i="3"/>
  <c r="AO207" i="3"/>
  <c r="AP207" i="3"/>
  <c r="AQ207" i="3"/>
  <c r="AS207" i="3"/>
  <c r="AT207" i="3"/>
  <c r="AU207" i="3"/>
  <c r="AW207" i="3"/>
  <c r="AX207" i="3"/>
  <c r="AY207" i="3"/>
  <c r="AO208" i="3"/>
  <c r="AP208" i="3"/>
  <c r="AQ208" i="3"/>
  <c r="AS208" i="3"/>
  <c r="AT208" i="3"/>
  <c r="AU208" i="3"/>
  <c r="AW208" i="3"/>
  <c r="AX208" i="3"/>
  <c r="AY208" i="3"/>
  <c r="AO209" i="3"/>
  <c r="AP209" i="3"/>
  <c r="AQ209" i="3"/>
  <c r="AS209" i="3"/>
  <c r="AT209" i="3"/>
  <c r="AU209" i="3"/>
  <c r="AW209" i="3"/>
  <c r="AX209" i="3"/>
  <c r="AY209" i="3"/>
  <c r="AO210" i="3"/>
  <c r="AP210" i="3"/>
  <c r="AQ210" i="3"/>
  <c r="AS210" i="3"/>
  <c r="AT210" i="3"/>
  <c r="AU210" i="3"/>
  <c r="AW210" i="3"/>
  <c r="AX210" i="3"/>
  <c r="AY210" i="3"/>
  <c r="AO211" i="3"/>
  <c r="AP211" i="3"/>
  <c r="AQ211" i="3"/>
  <c r="AS211" i="3"/>
  <c r="AT211" i="3"/>
  <c r="AU211" i="3"/>
  <c r="AW211" i="3"/>
  <c r="AX211" i="3"/>
  <c r="AY211" i="3"/>
  <c r="AO212" i="3"/>
  <c r="AP212" i="3"/>
  <c r="AQ212" i="3"/>
  <c r="AS212" i="3"/>
  <c r="AT212" i="3"/>
  <c r="AU212" i="3"/>
  <c r="AW212" i="3"/>
  <c r="AX212" i="3"/>
  <c r="AY212" i="3"/>
  <c r="AO213" i="3"/>
  <c r="AP213" i="3"/>
  <c r="AQ213" i="3"/>
  <c r="AS213" i="3"/>
  <c r="AT213" i="3"/>
  <c r="AU213" i="3"/>
  <c r="AW213" i="3"/>
  <c r="AX213" i="3"/>
  <c r="AY213" i="3"/>
  <c r="AO214" i="3"/>
  <c r="AP214" i="3"/>
  <c r="AQ214" i="3"/>
  <c r="AS214" i="3"/>
  <c r="AT214" i="3"/>
  <c r="AU214" i="3"/>
  <c r="AW214" i="3"/>
  <c r="AX214" i="3"/>
  <c r="AY214" i="3"/>
  <c r="AO215" i="3"/>
  <c r="AP215" i="3"/>
  <c r="AQ215" i="3"/>
  <c r="AS215" i="3"/>
  <c r="AT215" i="3"/>
  <c r="AU215" i="3"/>
  <c r="AW215" i="3"/>
  <c r="AX215" i="3"/>
  <c r="AY215" i="3"/>
  <c r="AO216" i="3"/>
  <c r="AP216" i="3"/>
  <c r="AQ216" i="3"/>
  <c r="AS216" i="3"/>
  <c r="AT216" i="3"/>
  <c r="AU216" i="3"/>
  <c r="AW216" i="3"/>
  <c r="AX216" i="3"/>
  <c r="AY216" i="3"/>
  <c r="AO217" i="3"/>
  <c r="AP217" i="3"/>
  <c r="AQ217" i="3"/>
  <c r="AS217" i="3"/>
  <c r="AT217" i="3"/>
  <c r="AU217" i="3"/>
  <c r="AW217" i="3"/>
  <c r="AX217" i="3"/>
  <c r="AY217" i="3"/>
  <c r="AO218" i="3"/>
  <c r="AP218" i="3"/>
  <c r="AQ218" i="3"/>
  <c r="AS218" i="3"/>
  <c r="AT218" i="3"/>
  <c r="AU218" i="3"/>
  <c r="AW218" i="3"/>
  <c r="AX218" i="3"/>
  <c r="AY218" i="3"/>
  <c r="AO219" i="3"/>
  <c r="AP219" i="3"/>
  <c r="AQ219" i="3"/>
  <c r="AS219" i="3"/>
  <c r="AT219" i="3"/>
  <c r="AU219" i="3"/>
  <c r="AW219" i="3"/>
  <c r="AX219" i="3"/>
  <c r="AY219" i="3"/>
  <c r="AO220" i="3"/>
  <c r="AP220" i="3"/>
  <c r="AQ220" i="3"/>
  <c r="AS220" i="3"/>
  <c r="AT220" i="3"/>
  <c r="AU220" i="3"/>
  <c r="AW220" i="3"/>
  <c r="AX220" i="3"/>
  <c r="AY220" i="3"/>
  <c r="AO221" i="3"/>
  <c r="AP221" i="3"/>
  <c r="AQ221" i="3"/>
  <c r="AS221" i="3"/>
  <c r="AT221" i="3"/>
  <c r="AU221" i="3"/>
  <c r="AW221" i="3"/>
  <c r="AX221" i="3"/>
  <c r="AY221" i="3"/>
  <c r="AO222" i="3"/>
  <c r="AP222" i="3"/>
  <c r="AQ222" i="3"/>
  <c r="AS222" i="3"/>
  <c r="AT222" i="3"/>
  <c r="AU222" i="3"/>
  <c r="AW222" i="3"/>
  <c r="AX222" i="3"/>
  <c r="AY222" i="3"/>
  <c r="AO223" i="3"/>
  <c r="AP223" i="3"/>
  <c r="AQ223" i="3"/>
  <c r="AS223" i="3"/>
  <c r="AT223" i="3"/>
  <c r="AU223" i="3"/>
  <c r="AW223" i="3"/>
  <c r="AX223" i="3"/>
  <c r="AY223" i="3"/>
  <c r="AO224" i="3"/>
  <c r="AP224" i="3"/>
  <c r="AQ224" i="3"/>
  <c r="AS224" i="3"/>
  <c r="AT224" i="3"/>
  <c r="AU224" i="3"/>
  <c r="AW224" i="3"/>
  <c r="AX224" i="3"/>
  <c r="AY224" i="3"/>
  <c r="AO225" i="3"/>
  <c r="AP225" i="3"/>
  <c r="AQ225" i="3"/>
  <c r="AS225" i="3"/>
  <c r="AT225" i="3"/>
  <c r="AU225" i="3"/>
  <c r="AW225" i="3"/>
  <c r="AX225" i="3"/>
  <c r="AY225" i="3"/>
  <c r="AO226" i="3"/>
  <c r="AP226" i="3"/>
  <c r="AQ226" i="3"/>
  <c r="AS226" i="3"/>
  <c r="AT226" i="3"/>
  <c r="AU226" i="3"/>
  <c r="AW226" i="3"/>
  <c r="AX226" i="3"/>
  <c r="AY226" i="3"/>
  <c r="AO227" i="3"/>
  <c r="AP227" i="3"/>
  <c r="AQ227" i="3"/>
  <c r="AS227" i="3"/>
  <c r="AT227" i="3"/>
  <c r="AU227" i="3"/>
  <c r="AW227" i="3"/>
  <c r="AX227" i="3"/>
  <c r="AY227" i="3"/>
  <c r="AO228" i="3"/>
  <c r="AP228" i="3"/>
  <c r="AQ228" i="3"/>
  <c r="AS228" i="3"/>
  <c r="AT228" i="3"/>
  <c r="AU228" i="3"/>
  <c r="AW228" i="3"/>
  <c r="AX228" i="3"/>
  <c r="AY228" i="3"/>
  <c r="AO231" i="3"/>
  <c r="AP231" i="3"/>
  <c r="AQ231" i="3"/>
  <c r="AS231" i="3"/>
  <c r="AT231" i="3"/>
  <c r="AU231" i="3"/>
  <c r="AW231" i="3"/>
  <c r="AX231" i="3"/>
  <c r="AY231" i="3"/>
  <c r="AO232" i="3"/>
  <c r="AP232" i="3"/>
  <c r="AQ232" i="3"/>
  <c r="AS232" i="3"/>
  <c r="AT232" i="3"/>
  <c r="AU232" i="3"/>
  <c r="AW232" i="3"/>
  <c r="AX232" i="3"/>
  <c r="AY232" i="3"/>
  <c r="AO233" i="3"/>
  <c r="AP233" i="3"/>
  <c r="AQ233" i="3"/>
  <c r="AS233" i="3"/>
  <c r="AT233" i="3"/>
  <c r="AU233" i="3"/>
  <c r="AW233" i="3"/>
  <c r="AX233" i="3"/>
  <c r="AY233" i="3"/>
  <c r="AO235" i="3"/>
  <c r="AP235" i="3"/>
  <c r="AQ235" i="3"/>
  <c r="AS235" i="3"/>
  <c r="AT235" i="3"/>
  <c r="AU235" i="3"/>
  <c r="AW235" i="3"/>
  <c r="AX235" i="3"/>
  <c r="AY235" i="3"/>
  <c r="AO236" i="3"/>
  <c r="AP236" i="3"/>
  <c r="AQ236" i="3"/>
  <c r="AS236" i="3"/>
  <c r="AT236" i="3"/>
  <c r="AU236" i="3"/>
  <c r="AW236" i="3"/>
  <c r="AX236" i="3"/>
  <c r="AY236" i="3"/>
  <c r="AO237" i="3"/>
  <c r="AP237" i="3"/>
  <c r="AQ237" i="3"/>
  <c r="AS237" i="3"/>
  <c r="AT237" i="3"/>
  <c r="AU237" i="3"/>
  <c r="AW237" i="3"/>
  <c r="AX237" i="3"/>
  <c r="AY237" i="3"/>
  <c r="AO238" i="3"/>
  <c r="AP238" i="3"/>
  <c r="AQ238" i="3"/>
  <c r="AS238" i="3"/>
  <c r="AT238" i="3"/>
  <c r="AU238" i="3"/>
  <c r="AW238" i="3"/>
  <c r="AX238" i="3"/>
  <c r="AY238" i="3"/>
  <c r="AO239" i="3"/>
  <c r="AP239" i="3"/>
  <c r="AQ239" i="3"/>
  <c r="AS239" i="3"/>
  <c r="AT239" i="3"/>
  <c r="AU239" i="3"/>
  <c r="AW239" i="3"/>
  <c r="AX239" i="3"/>
  <c r="AY239" i="3"/>
  <c r="AO240" i="3"/>
  <c r="AP240" i="3"/>
  <c r="AQ240" i="3"/>
  <c r="AS240" i="3"/>
  <c r="AT240" i="3"/>
  <c r="AU240" i="3"/>
  <c r="AW240" i="3"/>
  <c r="AX240" i="3"/>
  <c r="AY240" i="3"/>
  <c r="AO241" i="3"/>
  <c r="AP241" i="3"/>
  <c r="AQ241" i="3"/>
  <c r="AS241" i="3"/>
  <c r="AT241" i="3"/>
  <c r="AU241" i="3"/>
  <c r="AW241" i="3"/>
  <c r="AX241" i="3"/>
  <c r="AY241" i="3"/>
  <c r="AO242" i="3"/>
  <c r="AP242" i="3"/>
  <c r="AQ242" i="3"/>
  <c r="AS242" i="3"/>
  <c r="AT242" i="3"/>
  <c r="AU242" i="3"/>
  <c r="AW242" i="3"/>
  <c r="AX242" i="3"/>
  <c r="AY242" i="3"/>
  <c r="AO243" i="3"/>
  <c r="AP243" i="3"/>
  <c r="AQ243" i="3"/>
  <c r="AS243" i="3"/>
  <c r="AT243" i="3"/>
  <c r="AU243" i="3"/>
  <c r="AW243" i="3"/>
  <c r="AX243" i="3"/>
  <c r="AY243" i="3"/>
  <c r="AO244" i="3"/>
  <c r="AP244" i="3"/>
  <c r="AQ244" i="3"/>
  <c r="AS244" i="3"/>
  <c r="AT244" i="3"/>
  <c r="AU244" i="3"/>
  <c r="AW244" i="3"/>
  <c r="AX244" i="3"/>
  <c r="AY244" i="3"/>
  <c r="AO245" i="3"/>
  <c r="AP245" i="3"/>
  <c r="AQ245" i="3"/>
  <c r="AS245" i="3"/>
  <c r="AT245" i="3"/>
  <c r="AU245" i="3"/>
  <c r="AW245" i="3"/>
  <c r="AX245" i="3"/>
  <c r="AY245" i="3"/>
  <c r="AO246" i="3"/>
  <c r="AP246" i="3"/>
  <c r="AQ246" i="3"/>
  <c r="AS246" i="3"/>
  <c r="AT246" i="3"/>
  <c r="AU246" i="3"/>
  <c r="AW246" i="3"/>
  <c r="AX246" i="3"/>
  <c r="AY246" i="3"/>
  <c r="AO247" i="3"/>
  <c r="AP247" i="3"/>
  <c r="AQ247" i="3"/>
  <c r="AS247" i="3"/>
  <c r="AT247" i="3"/>
  <c r="AU247" i="3"/>
  <c r="AW247" i="3"/>
  <c r="AX247" i="3"/>
  <c r="AY247" i="3"/>
  <c r="AO248" i="3"/>
  <c r="AP248" i="3"/>
  <c r="AQ248" i="3"/>
  <c r="AS248" i="3"/>
  <c r="AT248" i="3"/>
  <c r="AU248" i="3"/>
  <c r="AW248" i="3"/>
  <c r="AX248" i="3"/>
  <c r="AY248" i="3"/>
  <c r="AO253" i="3"/>
  <c r="AP253" i="3"/>
  <c r="AQ253" i="3"/>
  <c r="AS253" i="3"/>
  <c r="AT253" i="3"/>
  <c r="AU253" i="3"/>
  <c r="AW253" i="3"/>
  <c r="AX253" i="3"/>
  <c r="AY253" i="3"/>
  <c r="AO254" i="3"/>
  <c r="AP254" i="3"/>
  <c r="AQ254" i="3"/>
  <c r="AS254" i="3"/>
  <c r="AT254" i="3"/>
  <c r="AU254" i="3"/>
  <c r="AW254" i="3"/>
  <c r="AX254" i="3"/>
  <c r="AY254" i="3"/>
  <c r="AO255" i="3"/>
  <c r="AP255" i="3"/>
  <c r="AQ255" i="3"/>
  <c r="AS255" i="3"/>
  <c r="AT255" i="3"/>
  <c r="AU255" i="3"/>
  <c r="AW255" i="3"/>
  <c r="AX255" i="3"/>
  <c r="AY255" i="3"/>
  <c r="AO256" i="3"/>
  <c r="AP256" i="3"/>
  <c r="AQ256" i="3"/>
  <c r="AS256" i="3"/>
  <c r="AT256" i="3"/>
  <c r="AU256" i="3"/>
  <c r="AW256" i="3"/>
  <c r="AX256" i="3"/>
  <c r="AY256" i="3"/>
  <c r="AO257" i="3"/>
  <c r="AP257" i="3"/>
  <c r="AQ257" i="3"/>
  <c r="AS257" i="3"/>
  <c r="AT257" i="3"/>
  <c r="AU257" i="3"/>
  <c r="AW257" i="3"/>
  <c r="AX257" i="3"/>
  <c r="AY257" i="3"/>
  <c r="AO258" i="3"/>
  <c r="AP258" i="3"/>
  <c r="AQ258" i="3"/>
  <c r="AS258" i="3"/>
  <c r="AT258" i="3"/>
  <c r="AU258" i="3"/>
  <c r="AW258" i="3"/>
  <c r="AX258" i="3"/>
  <c r="AY258" i="3"/>
  <c r="AO260" i="3"/>
  <c r="AP260" i="3"/>
  <c r="AQ260" i="3"/>
  <c r="AS260" i="3"/>
  <c r="AT260" i="3"/>
  <c r="AU260" i="3"/>
  <c r="AW260" i="3"/>
  <c r="AX260" i="3"/>
  <c r="AY260" i="3"/>
  <c r="AO262" i="3"/>
  <c r="AP262" i="3"/>
  <c r="AQ262" i="3"/>
  <c r="AS262" i="3"/>
  <c r="AT262" i="3"/>
  <c r="AU262" i="3"/>
  <c r="AW262" i="3"/>
  <c r="AX262" i="3"/>
  <c r="AY262" i="3"/>
  <c r="AO264" i="3"/>
  <c r="AP264" i="3"/>
  <c r="AQ264" i="3"/>
  <c r="AS264" i="3"/>
  <c r="AT264" i="3"/>
  <c r="AU264" i="3"/>
  <c r="AW264" i="3"/>
  <c r="AX264" i="3"/>
  <c r="AY264" i="3"/>
  <c r="AO266" i="3"/>
  <c r="AP266" i="3"/>
  <c r="AQ266" i="3"/>
  <c r="AS266" i="3"/>
  <c r="AT266" i="3"/>
  <c r="AU266" i="3"/>
  <c r="AW266" i="3"/>
  <c r="AX266" i="3"/>
  <c r="AY266" i="3"/>
  <c r="AO268" i="3"/>
  <c r="AP268" i="3"/>
  <c r="AQ268" i="3"/>
  <c r="AS268" i="3"/>
  <c r="AT268" i="3"/>
  <c r="AU268" i="3"/>
  <c r="AW268" i="3"/>
  <c r="AX268" i="3"/>
  <c r="AY268" i="3"/>
  <c r="AO274" i="3"/>
  <c r="AP274" i="3"/>
  <c r="AQ274" i="3"/>
  <c r="AS274" i="3"/>
  <c r="AT274" i="3"/>
  <c r="AU274" i="3"/>
  <c r="AW274" i="3"/>
  <c r="AX274" i="3"/>
  <c r="AY274" i="3"/>
  <c r="AO276" i="3"/>
  <c r="AP276" i="3"/>
  <c r="AQ276" i="3"/>
  <c r="AS276" i="3"/>
  <c r="AT276" i="3"/>
  <c r="AU276" i="3"/>
  <c r="AW276" i="3"/>
  <c r="AX276" i="3"/>
  <c r="AY276" i="3"/>
  <c r="AO277" i="3"/>
  <c r="AP277" i="3"/>
  <c r="AQ277" i="3"/>
  <c r="AS277" i="3"/>
  <c r="AT277" i="3"/>
  <c r="AU277" i="3"/>
  <c r="AW277" i="3"/>
  <c r="AX277" i="3"/>
  <c r="AY277" i="3"/>
  <c r="AO278" i="3"/>
  <c r="AP278" i="3"/>
  <c r="AQ278" i="3"/>
  <c r="AS278" i="3"/>
  <c r="AT278" i="3"/>
  <c r="AU278" i="3"/>
  <c r="AW278" i="3"/>
  <c r="AX278" i="3"/>
  <c r="AY278" i="3"/>
  <c r="AO279" i="3"/>
  <c r="AP279" i="3"/>
  <c r="AQ279" i="3"/>
  <c r="AS279" i="3"/>
  <c r="AT279" i="3"/>
  <c r="AU279" i="3"/>
  <c r="AW279" i="3"/>
  <c r="AX279" i="3"/>
  <c r="AY279" i="3"/>
  <c r="AO280" i="3"/>
  <c r="AP280" i="3"/>
  <c r="AQ280" i="3"/>
  <c r="AS280" i="3"/>
  <c r="AT280" i="3"/>
  <c r="AU280" i="3"/>
  <c r="AW280" i="3"/>
  <c r="AX280" i="3"/>
  <c r="AY280" i="3"/>
  <c r="AO281" i="3"/>
  <c r="AP281" i="3"/>
  <c r="AQ281" i="3"/>
  <c r="AS281" i="3"/>
  <c r="AT281" i="3"/>
  <c r="AU281" i="3"/>
  <c r="AW281" i="3"/>
  <c r="AX281" i="3"/>
  <c r="AY281" i="3"/>
  <c r="AO282" i="3"/>
  <c r="AP282" i="3"/>
  <c r="AQ282" i="3"/>
  <c r="AS282" i="3"/>
  <c r="AT282" i="3"/>
  <c r="AU282" i="3"/>
  <c r="AW282" i="3"/>
  <c r="AX282" i="3"/>
  <c r="AY282" i="3"/>
  <c r="AO283" i="3"/>
  <c r="AP283" i="3"/>
  <c r="AQ283" i="3"/>
  <c r="AS283" i="3"/>
  <c r="AT283" i="3"/>
  <c r="AU283" i="3"/>
  <c r="AW283" i="3"/>
  <c r="AX283" i="3"/>
  <c r="AY283" i="3"/>
  <c r="AO284" i="3"/>
  <c r="AP284" i="3"/>
  <c r="AQ284" i="3"/>
  <c r="AS284" i="3"/>
  <c r="AT284" i="3"/>
  <c r="AU284" i="3"/>
  <c r="AW284" i="3"/>
  <c r="AX284" i="3"/>
  <c r="AY284" i="3"/>
  <c r="AO285" i="3"/>
  <c r="AP285" i="3"/>
  <c r="AQ285" i="3"/>
  <c r="AS285" i="3"/>
  <c r="AT285" i="3"/>
  <c r="AU285" i="3"/>
  <c r="AW285" i="3"/>
  <c r="AX285" i="3"/>
  <c r="AY285" i="3"/>
  <c r="AO286" i="3"/>
  <c r="AP286" i="3"/>
  <c r="AQ286" i="3"/>
  <c r="AS286" i="3"/>
  <c r="AT286" i="3"/>
  <c r="AU286" i="3"/>
  <c r="AW286" i="3"/>
  <c r="AX286" i="3"/>
  <c r="AY286" i="3"/>
  <c r="AO287" i="3"/>
  <c r="AP287" i="3"/>
  <c r="AQ287" i="3"/>
  <c r="AS287" i="3"/>
  <c r="AT287" i="3"/>
  <c r="AU287" i="3"/>
  <c r="AW287" i="3"/>
  <c r="AX287" i="3"/>
  <c r="AY287" i="3"/>
  <c r="AO288" i="3"/>
  <c r="AP288" i="3"/>
  <c r="AQ288" i="3"/>
  <c r="AS288" i="3"/>
  <c r="AT288" i="3"/>
  <c r="AU288" i="3"/>
  <c r="AW288" i="3"/>
  <c r="AX288" i="3"/>
  <c r="AY288" i="3"/>
  <c r="AO289" i="3"/>
  <c r="AP289" i="3"/>
  <c r="AQ289" i="3"/>
  <c r="AS289" i="3"/>
  <c r="AT289" i="3"/>
  <c r="AU289" i="3"/>
  <c r="AW289" i="3"/>
  <c r="AX289" i="3"/>
  <c r="AY289" i="3"/>
  <c r="AO290" i="3"/>
  <c r="AP290" i="3"/>
  <c r="AQ290" i="3"/>
  <c r="AS290" i="3"/>
  <c r="AT290" i="3"/>
  <c r="AU290" i="3"/>
  <c r="AW290" i="3"/>
  <c r="AX290" i="3"/>
  <c r="AY290" i="3"/>
  <c r="AO291" i="3"/>
  <c r="AP291" i="3"/>
  <c r="AQ291" i="3"/>
  <c r="AS291" i="3"/>
  <c r="AT291" i="3"/>
  <c r="AU291" i="3"/>
  <c r="AW291" i="3"/>
  <c r="AX291" i="3"/>
  <c r="AY291" i="3"/>
  <c r="AO292" i="3"/>
  <c r="AP292" i="3"/>
  <c r="AQ292" i="3"/>
  <c r="AS292" i="3"/>
  <c r="AT292" i="3"/>
  <c r="AU292" i="3"/>
  <c r="AW292" i="3"/>
  <c r="AX292" i="3"/>
  <c r="AY292" i="3"/>
  <c r="AO293" i="3"/>
  <c r="AP293" i="3"/>
  <c r="AQ293" i="3"/>
  <c r="AS293" i="3"/>
  <c r="AT293" i="3"/>
  <c r="AU293" i="3"/>
  <c r="AW293" i="3"/>
  <c r="AX293" i="3"/>
  <c r="AY293" i="3"/>
  <c r="AO294" i="3"/>
  <c r="AP294" i="3"/>
  <c r="AQ294" i="3"/>
  <c r="AS294" i="3"/>
  <c r="AT294" i="3"/>
  <c r="AU294" i="3"/>
  <c r="AW294" i="3"/>
  <c r="AX294" i="3"/>
  <c r="AY294" i="3"/>
  <c r="AO295" i="3"/>
  <c r="AP295" i="3"/>
  <c r="AQ295" i="3"/>
  <c r="AS295" i="3"/>
  <c r="AT295" i="3"/>
  <c r="AU295" i="3"/>
  <c r="AW295" i="3"/>
  <c r="AX295" i="3"/>
  <c r="AY295" i="3"/>
  <c r="AO296" i="3"/>
  <c r="AP296" i="3"/>
  <c r="AQ296" i="3"/>
  <c r="AS296" i="3"/>
  <c r="AT296" i="3"/>
  <c r="AU296" i="3"/>
  <c r="AW296" i="3"/>
  <c r="AX296" i="3"/>
  <c r="AY296" i="3"/>
  <c r="AO297" i="3"/>
  <c r="AP297" i="3"/>
  <c r="AQ297" i="3"/>
  <c r="AS297" i="3"/>
  <c r="AT297" i="3"/>
  <c r="AU297" i="3"/>
  <c r="AW297" i="3"/>
  <c r="AX297" i="3"/>
  <c r="AY297" i="3"/>
  <c r="AO298" i="3"/>
  <c r="AP298" i="3"/>
  <c r="AQ298" i="3"/>
  <c r="AS298" i="3"/>
  <c r="AT298" i="3"/>
  <c r="AU298" i="3"/>
  <c r="AW298" i="3"/>
  <c r="AX298" i="3"/>
  <c r="AY298" i="3"/>
  <c r="AO299" i="3"/>
  <c r="AP299" i="3"/>
  <c r="AQ299" i="3"/>
  <c r="AS299" i="3"/>
  <c r="AT299" i="3"/>
  <c r="AU299" i="3"/>
  <c r="AW299" i="3"/>
  <c r="AX299" i="3"/>
  <c r="AY299" i="3"/>
  <c r="AO300" i="3"/>
  <c r="AP300" i="3"/>
  <c r="AQ300" i="3"/>
  <c r="AS300" i="3"/>
  <c r="AT300" i="3"/>
  <c r="AU300" i="3"/>
  <c r="AW300" i="3"/>
  <c r="AX300" i="3"/>
  <c r="AY300" i="3"/>
  <c r="AO301" i="3"/>
  <c r="AP301" i="3"/>
  <c r="AQ301" i="3"/>
  <c r="AS301" i="3"/>
  <c r="AT301" i="3"/>
  <c r="AU301" i="3"/>
  <c r="AW301" i="3"/>
  <c r="AX301" i="3"/>
  <c r="AY301" i="3"/>
  <c r="AO302" i="3"/>
  <c r="AP302" i="3"/>
  <c r="AQ302" i="3"/>
  <c r="AS302" i="3"/>
  <c r="AT302" i="3"/>
  <c r="AU302" i="3"/>
  <c r="AW302" i="3"/>
  <c r="AX302" i="3"/>
  <c r="AY302" i="3"/>
  <c r="AO303" i="3"/>
  <c r="AP303" i="3"/>
  <c r="AQ303" i="3"/>
  <c r="AS303" i="3"/>
  <c r="AT303" i="3"/>
  <c r="AU303" i="3"/>
  <c r="AW303" i="3"/>
  <c r="AX303" i="3"/>
  <c r="AY303" i="3"/>
  <c r="AO304" i="3"/>
  <c r="AP304" i="3"/>
  <c r="AQ304" i="3"/>
  <c r="AS304" i="3"/>
  <c r="AT304" i="3"/>
  <c r="AU304" i="3"/>
  <c r="AW304" i="3"/>
  <c r="AX304" i="3"/>
  <c r="AY304" i="3"/>
  <c r="AO305" i="3"/>
  <c r="AP305" i="3"/>
  <c r="AQ305" i="3"/>
  <c r="AS305" i="3"/>
  <c r="AT305" i="3"/>
  <c r="AU305" i="3"/>
  <c r="AW305" i="3"/>
  <c r="AX305" i="3"/>
  <c r="AY305" i="3"/>
  <c r="AO306" i="3"/>
  <c r="AP306" i="3"/>
  <c r="AQ306" i="3"/>
  <c r="AS306" i="3"/>
  <c r="AT306" i="3"/>
  <c r="AU306" i="3"/>
  <c r="AW306" i="3"/>
  <c r="AX306" i="3"/>
  <c r="AY306" i="3"/>
  <c r="AO307" i="3"/>
  <c r="AP307" i="3"/>
  <c r="AQ307" i="3"/>
  <c r="AS307" i="3"/>
  <c r="AT307" i="3"/>
  <c r="AU307" i="3"/>
  <c r="AW307" i="3"/>
  <c r="AX307" i="3"/>
  <c r="AY307" i="3"/>
  <c r="AO308" i="3"/>
  <c r="AP308" i="3"/>
  <c r="AQ308" i="3"/>
  <c r="AS308" i="3"/>
  <c r="AT308" i="3"/>
  <c r="AU308" i="3"/>
  <c r="AW308" i="3"/>
  <c r="AX308" i="3"/>
  <c r="AY308" i="3"/>
  <c r="AO309" i="3"/>
  <c r="AP309" i="3"/>
  <c r="AQ309" i="3"/>
  <c r="AS309" i="3"/>
  <c r="AT309" i="3"/>
  <c r="AU309" i="3"/>
  <c r="AW309" i="3"/>
  <c r="AX309" i="3"/>
  <c r="AY309" i="3"/>
  <c r="AO310" i="3"/>
  <c r="AP310" i="3"/>
  <c r="AQ310" i="3"/>
  <c r="AS310" i="3"/>
  <c r="AT310" i="3"/>
  <c r="AU310" i="3"/>
  <c r="AW310" i="3"/>
  <c r="AX310" i="3"/>
  <c r="AY310" i="3"/>
  <c r="AO311" i="3"/>
  <c r="AP311" i="3"/>
  <c r="AQ311" i="3"/>
  <c r="AS311" i="3"/>
  <c r="AT311" i="3"/>
  <c r="AU311" i="3"/>
  <c r="AW311" i="3"/>
  <c r="AX311" i="3"/>
  <c r="AY311" i="3"/>
  <c r="AO312" i="3"/>
  <c r="AP312" i="3"/>
  <c r="AQ312" i="3"/>
  <c r="AS312" i="3"/>
  <c r="AT312" i="3"/>
  <c r="AU312" i="3"/>
  <c r="AW312" i="3"/>
  <c r="AX312" i="3"/>
  <c r="AY312" i="3"/>
  <c r="AO313" i="3"/>
  <c r="AP313" i="3"/>
  <c r="AQ313" i="3"/>
  <c r="AS313" i="3"/>
  <c r="AT313" i="3"/>
  <c r="AU313" i="3"/>
  <c r="AW313" i="3"/>
  <c r="AX313" i="3"/>
  <c r="AY313" i="3"/>
  <c r="AO314" i="3"/>
  <c r="AP314" i="3"/>
  <c r="AQ314" i="3"/>
  <c r="AS314" i="3"/>
  <c r="AT314" i="3"/>
  <c r="AU314" i="3"/>
  <c r="AW314" i="3"/>
  <c r="AX314" i="3"/>
  <c r="AY314" i="3"/>
  <c r="AO315" i="3"/>
  <c r="AP315" i="3"/>
  <c r="AQ315" i="3"/>
  <c r="AS315" i="3"/>
  <c r="AT315" i="3"/>
  <c r="AU315" i="3"/>
  <c r="AW315" i="3"/>
  <c r="AX315" i="3"/>
  <c r="AY315" i="3"/>
  <c r="AO316" i="3"/>
  <c r="AP316" i="3"/>
  <c r="AQ316" i="3"/>
  <c r="AS316" i="3"/>
  <c r="AT316" i="3"/>
  <c r="AU316" i="3"/>
  <c r="AW316" i="3"/>
  <c r="AX316" i="3"/>
  <c r="AY316" i="3"/>
  <c r="AO317" i="3"/>
  <c r="AP317" i="3"/>
  <c r="AQ317" i="3"/>
  <c r="AS317" i="3"/>
  <c r="AT317" i="3"/>
  <c r="AU317" i="3"/>
  <c r="AW317" i="3"/>
  <c r="AX317" i="3"/>
  <c r="AY317" i="3"/>
  <c r="AO318" i="3"/>
  <c r="AP318" i="3"/>
  <c r="AQ318" i="3"/>
  <c r="AS318" i="3"/>
  <c r="AT318" i="3"/>
  <c r="AU318" i="3"/>
  <c r="AW318" i="3"/>
  <c r="AX318" i="3"/>
  <c r="AY318" i="3"/>
  <c r="AO319" i="3"/>
  <c r="AP319" i="3"/>
  <c r="AQ319" i="3"/>
  <c r="AS319" i="3"/>
  <c r="AT319" i="3"/>
  <c r="AU319" i="3"/>
  <c r="AW319" i="3"/>
  <c r="AX319" i="3"/>
  <c r="AY319" i="3"/>
  <c r="AO320" i="3"/>
  <c r="AP320" i="3"/>
  <c r="AQ320" i="3"/>
  <c r="AS320" i="3"/>
  <c r="AT320" i="3"/>
  <c r="AU320" i="3"/>
  <c r="AW320" i="3"/>
  <c r="AX320" i="3"/>
  <c r="AY320" i="3"/>
  <c r="AO321" i="3"/>
  <c r="AP321" i="3"/>
  <c r="AQ321" i="3"/>
  <c r="AS321" i="3"/>
  <c r="AT321" i="3"/>
  <c r="AU321" i="3"/>
  <c r="AW321" i="3"/>
  <c r="AX321" i="3"/>
  <c r="AY321" i="3"/>
  <c r="AO322" i="3"/>
  <c r="AP322" i="3"/>
  <c r="AQ322" i="3"/>
  <c r="AS322" i="3"/>
  <c r="AT322" i="3"/>
  <c r="AU322" i="3"/>
  <c r="AW322" i="3"/>
  <c r="AX322" i="3"/>
  <c r="AY322" i="3"/>
  <c r="AO323" i="3"/>
  <c r="AP323" i="3"/>
  <c r="AQ323" i="3"/>
  <c r="AS323" i="3"/>
  <c r="AT323" i="3"/>
  <c r="AU323" i="3"/>
  <c r="AW323" i="3"/>
  <c r="AX323" i="3"/>
  <c r="AY323" i="3"/>
  <c r="AO324" i="3"/>
  <c r="AP324" i="3"/>
  <c r="AQ324" i="3"/>
  <c r="AS324" i="3"/>
  <c r="AT324" i="3"/>
  <c r="AU324" i="3"/>
  <c r="AW324" i="3"/>
  <c r="AX324" i="3"/>
  <c r="AY324" i="3"/>
  <c r="AO325" i="3"/>
  <c r="AP325" i="3"/>
  <c r="AQ325" i="3"/>
  <c r="AS325" i="3"/>
  <c r="AT325" i="3"/>
  <c r="AU325" i="3"/>
  <c r="AW325" i="3"/>
  <c r="AX325" i="3"/>
  <c r="AY325" i="3"/>
  <c r="AO326" i="3"/>
  <c r="AP326" i="3"/>
  <c r="AQ326" i="3"/>
  <c r="AS326" i="3"/>
  <c r="AT326" i="3"/>
  <c r="AU326" i="3"/>
  <c r="AW326" i="3"/>
  <c r="AX326" i="3"/>
  <c r="AY326" i="3"/>
  <c r="AO327" i="3"/>
  <c r="AP327" i="3"/>
  <c r="AQ327" i="3"/>
  <c r="AS327" i="3"/>
  <c r="AT327" i="3"/>
  <c r="AU327" i="3"/>
  <c r="AW327" i="3"/>
  <c r="AX327" i="3"/>
  <c r="AY327" i="3"/>
  <c r="AO328" i="3"/>
  <c r="AP328" i="3"/>
  <c r="AQ328" i="3"/>
  <c r="AS328" i="3"/>
  <c r="AT328" i="3"/>
  <c r="AU328" i="3"/>
  <c r="AW328" i="3"/>
  <c r="AX328" i="3"/>
  <c r="AY328" i="3"/>
  <c r="AO329" i="3"/>
  <c r="AP329" i="3"/>
  <c r="AQ329" i="3"/>
  <c r="AS329" i="3"/>
  <c r="AT329" i="3"/>
  <c r="AU329" i="3"/>
  <c r="AW329" i="3"/>
  <c r="AX329" i="3"/>
  <c r="AY329" i="3"/>
  <c r="AO330" i="3"/>
  <c r="AP330" i="3"/>
  <c r="AQ330" i="3"/>
  <c r="AS330" i="3"/>
  <c r="AT330" i="3"/>
  <c r="AU330" i="3"/>
  <c r="AW330" i="3"/>
  <c r="AX330" i="3"/>
  <c r="AY330" i="3"/>
  <c r="AO331" i="3"/>
  <c r="AP331" i="3"/>
  <c r="AQ331" i="3"/>
  <c r="AS331" i="3"/>
  <c r="AT331" i="3"/>
  <c r="AU331" i="3"/>
  <c r="AW331" i="3"/>
  <c r="AX331" i="3"/>
  <c r="AY331" i="3"/>
  <c r="AO332" i="3"/>
  <c r="AP332" i="3"/>
  <c r="AQ332" i="3"/>
  <c r="AS332" i="3"/>
  <c r="AT332" i="3"/>
  <c r="AU332" i="3"/>
  <c r="AW332" i="3"/>
  <c r="AX332" i="3"/>
  <c r="AY332" i="3"/>
  <c r="AO333" i="3"/>
  <c r="AP333" i="3"/>
  <c r="AQ333" i="3"/>
  <c r="AS333" i="3"/>
  <c r="AT333" i="3"/>
  <c r="AU333" i="3"/>
  <c r="AW333" i="3"/>
  <c r="AX333" i="3"/>
  <c r="AY333" i="3"/>
  <c r="AO334" i="3"/>
  <c r="AP334" i="3"/>
  <c r="AQ334" i="3"/>
  <c r="AS334" i="3"/>
  <c r="AT334" i="3"/>
  <c r="AU334" i="3"/>
  <c r="AW334" i="3"/>
  <c r="AX334" i="3"/>
  <c r="AY334" i="3"/>
  <c r="AO335" i="3"/>
  <c r="AP335" i="3"/>
  <c r="AQ335" i="3"/>
  <c r="AS335" i="3"/>
  <c r="AT335" i="3"/>
  <c r="AU335" i="3"/>
  <c r="AW335" i="3"/>
  <c r="AX335" i="3"/>
  <c r="AY335" i="3"/>
  <c r="AO336" i="3"/>
  <c r="AP336" i="3"/>
  <c r="AQ336" i="3"/>
  <c r="AS336" i="3"/>
  <c r="AT336" i="3"/>
  <c r="AU336" i="3"/>
  <c r="AW336" i="3"/>
  <c r="AX336" i="3"/>
  <c r="AY336" i="3"/>
  <c r="AO337" i="3"/>
  <c r="AP337" i="3"/>
  <c r="AQ337" i="3"/>
  <c r="AS337" i="3"/>
  <c r="AT337" i="3"/>
  <c r="AU337" i="3"/>
  <c r="AW337" i="3"/>
  <c r="AX337" i="3"/>
  <c r="AY337" i="3"/>
  <c r="AO338" i="3"/>
  <c r="AP338" i="3"/>
  <c r="AQ338" i="3"/>
  <c r="AS338" i="3"/>
  <c r="AT338" i="3"/>
  <c r="AU338" i="3"/>
  <c r="AW338" i="3"/>
  <c r="AX338" i="3"/>
  <c r="AY338" i="3"/>
  <c r="AO339" i="3"/>
  <c r="AP339" i="3"/>
  <c r="AQ339" i="3"/>
  <c r="AS339" i="3"/>
  <c r="AT339" i="3"/>
  <c r="AU339" i="3"/>
  <c r="AW339" i="3"/>
  <c r="AX339" i="3"/>
  <c r="AY339" i="3"/>
  <c r="AO340" i="3"/>
  <c r="AP340" i="3"/>
  <c r="AQ340" i="3"/>
  <c r="AS340" i="3"/>
  <c r="AT340" i="3"/>
  <c r="AU340" i="3"/>
  <c r="AW340" i="3"/>
  <c r="AX340" i="3"/>
  <c r="AY340" i="3"/>
  <c r="AO341" i="3"/>
  <c r="AP341" i="3"/>
  <c r="AQ341" i="3"/>
  <c r="AS341" i="3"/>
  <c r="AT341" i="3"/>
  <c r="AU341" i="3"/>
  <c r="AW341" i="3"/>
  <c r="AX341" i="3"/>
  <c r="AY341" i="3"/>
  <c r="AO342" i="3"/>
  <c r="AP342" i="3"/>
  <c r="AQ342" i="3"/>
  <c r="AS342" i="3"/>
  <c r="AT342" i="3"/>
  <c r="AU342" i="3"/>
  <c r="AW342" i="3"/>
  <c r="AX342" i="3"/>
  <c r="AY342" i="3"/>
  <c r="AO343" i="3"/>
  <c r="AP343" i="3"/>
  <c r="AQ343" i="3"/>
  <c r="AS343" i="3"/>
  <c r="AT343" i="3"/>
  <c r="AU343" i="3"/>
  <c r="AW343" i="3"/>
  <c r="AX343" i="3"/>
  <c r="AY343" i="3"/>
  <c r="AO344" i="3"/>
  <c r="AP344" i="3"/>
  <c r="AQ344" i="3"/>
  <c r="AS344" i="3"/>
  <c r="AT344" i="3"/>
  <c r="AU344" i="3"/>
  <c r="AW344" i="3"/>
  <c r="AX344" i="3"/>
  <c r="AY344" i="3"/>
  <c r="AO345" i="3"/>
  <c r="AP345" i="3"/>
  <c r="AQ345" i="3"/>
  <c r="AS345" i="3"/>
  <c r="AT345" i="3"/>
  <c r="AU345" i="3"/>
  <c r="AW345" i="3"/>
  <c r="AX345" i="3"/>
  <c r="AY345" i="3"/>
  <c r="AO346" i="3"/>
  <c r="AP346" i="3"/>
  <c r="AQ346" i="3"/>
  <c r="AS346" i="3"/>
  <c r="AT346" i="3"/>
  <c r="AU346" i="3"/>
  <c r="AW346" i="3"/>
  <c r="AX346" i="3"/>
  <c r="AY346" i="3"/>
  <c r="AO347" i="3"/>
  <c r="AP347" i="3"/>
  <c r="AQ347" i="3"/>
  <c r="AS347" i="3"/>
  <c r="AT347" i="3"/>
  <c r="AU347" i="3"/>
  <c r="AW347" i="3"/>
  <c r="AX347" i="3"/>
  <c r="AY347" i="3"/>
  <c r="AO348" i="3"/>
  <c r="AP348" i="3"/>
  <c r="AQ348" i="3"/>
  <c r="AS348" i="3"/>
  <c r="AT348" i="3"/>
  <c r="AU348" i="3"/>
  <c r="AW348" i="3"/>
  <c r="AX348" i="3"/>
  <c r="AY348" i="3"/>
  <c r="AO349" i="3"/>
  <c r="AP349" i="3"/>
  <c r="AQ349" i="3"/>
  <c r="AS349" i="3"/>
  <c r="AT349" i="3"/>
  <c r="AU349" i="3"/>
  <c r="AW349" i="3"/>
  <c r="AX349" i="3"/>
  <c r="AY349" i="3"/>
  <c r="AO350" i="3"/>
  <c r="AP350" i="3"/>
  <c r="AQ350" i="3"/>
  <c r="AS350" i="3"/>
  <c r="AT350" i="3"/>
  <c r="AU350" i="3"/>
  <c r="AW350" i="3"/>
  <c r="AX350" i="3"/>
  <c r="AY350" i="3"/>
  <c r="AO351" i="3"/>
  <c r="AP351" i="3"/>
  <c r="AQ351" i="3"/>
  <c r="AS351" i="3"/>
  <c r="AT351" i="3"/>
  <c r="AU351" i="3"/>
  <c r="AW351" i="3"/>
  <c r="AX351" i="3"/>
  <c r="AY351" i="3"/>
  <c r="AO352" i="3"/>
  <c r="AP352" i="3"/>
  <c r="AQ352" i="3"/>
  <c r="AS352" i="3"/>
  <c r="AT352" i="3"/>
  <c r="AU352" i="3"/>
  <c r="AW352" i="3"/>
  <c r="AX352" i="3"/>
  <c r="AY352" i="3"/>
  <c r="AO353" i="3"/>
  <c r="AP353" i="3"/>
  <c r="AQ353" i="3"/>
  <c r="AS353" i="3"/>
  <c r="AT353" i="3"/>
  <c r="AU353" i="3"/>
  <c r="AW353" i="3"/>
  <c r="AX353" i="3"/>
  <c r="AY353" i="3"/>
  <c r="AO354" i="3"/>
  <c r="AP354" i="3"/>
  <c r="AQ354" i="3"/>
  <c r="AS354" i="3"/>
  <c r="AT354" i="3"/>
  <c r="AU354" i="3"/>
  <c r="AW354" i="3"/>
  <c r="AX354" i="3"/>
  <c r="AY354" i="3"/>
  <c r="AO355" i="3"/>
  <c r="AP355" i="3"/>
  <c r="AQ355" i="3"/>
  <c r="AS355" i="3"/>
  <c r="AT355" i="3"/>
  <c r="AU355" i="3"/>
  <c r="AW355" i="3"/>
  <c r="AX355" i="3"/>
  <c r="AY355" i="3"/>
  <c r="AO356" i="3"/>
  <c r="AP356" i="3"/>
  <c r="AQ356" i="3"/>
  <c r="AS356" i="3"/>
  <c r="AT356" i="3"/>
  <c r="AU356" i="3"/>
  <c r="AW356" i="3"/>
  <c r="AX356" i="3"/>
  <c r="AY356" i="3"/>
  <c r="AO357" i="3"/>
  <c r="AP357" i="3"/>
  <c r="AQ357" i="3"/>
  <c r="AS357" i="3"/>
  <c r="AT357" i="3"/>
  <c r="AU357" i="3"/>
  <c r="AW357" i="3"/>
  <c r="AX357" i="3"/>
  <c r="AY357" i="3"/>
  <c r="AO358" i="3"/>
  <c r="AP358" i="3"/>
  <c r="AQ358" i="3"/>
  <c r="AS358" i="3"/>
  <c r="AT358" i="3"/>
  <c r="AU358" i="3"/>
  <c r="AW358" i="3"/>
  <c r="AX358" i="3"/>
  <c r="AY358" i="3"/>
  <c r="AO359" i="3"/>
  <c r="AP359" i="3"/>
  <c r="AQ359" i="3"/>
  <c r="AS359" i="3"/>
  <c r="AT359" i="3"/>
  <c r="AU359" i="3"/>
  <c r="AW359" i="3"/>
  <c r="AX359" i="3"/>
  <c r="AY359" i="3"/>
  <c r="AO360" i="3"/>
  <c r="AP360" i="3"/>
  <c r="AQ360" i="3"/>
  <c r="AS360" i="3"/>
  <c r="AT360" i="3"/>
  <c r="AU360" i="3"/>
  <c r="AW360" i="3"/>
  <c r="AX360" i="3"/>
  <c r="AY360" i="3"/>
  <c r="AO361" i="3"/>
  <c r="AP361" i="3"/>
  <c r="AQ361" i="3"/>
  <c r="AS361" i="3"/>
  <c r="AT361" i="3"/>
  <c r="AU361" i="3"/>
  <c r="AW361" i="3"/>
  <c r="AX361" i="3"/>
  <c r="AY361" i="3"/>
  <c r="AO362" i="3"/>
  <c r="AP362" i="3"/>
  <c r="AQ362" i="3"/>
  <c r="AS362" i="3"/>
  <c r="AT362" i="3"/>
  <c r="AU362" i="3"/>
  <c r="AW362" i="3"/>
  <c r="AX362" i="3"/>
  <c r="AY362" i="3"/>
  <c r="AO363" i="3"/>
  <c r="AP363" i="3"/>
  <c r="AQ363" i="3"/>
  <c r="AS363" i="3"/>
  <c r="AT363" i="3"/>
  <c r="AU363" i="3"/>
  <c r="AW363" i="3"/>
  <c r="AX363" i="3"/>
  <c r="AY363" i="3"/>
  <c r="AO364" i="3"/>
  <c r="AP364" i="3"/>
  <c r="AQ364" i="3"/>
  <c r="AS364" i="3"/>
  <c r="AT364" i="3"/>
  <c r="AU364" i="3"/>
  <c r="AW364" i="3"/>
  <c r="AX364" i="3"/>
  <c r="AY364" i="3"/>
  <c r="AO365" i="3"/>
  <c r="AP365" i="3"/>
  <c r="AQ365" i="3"/>
  <c r="AS365" i="3"/>
  <c r="AT365" i="3"/>
  <c r="AU365" i="3"/>
  <c r="AW365" i="3"/>
  <c r="AX365" i="3"/>
  <c r="AY365" i="3"/>
  <c r="AO366" i="3"/>
  <c r="AP366" i="3"/>
  <c r="AQ366" i="3"/>
  <c r="AS366" i="3"/>
  <c r="AT366" i="3"/>
  <c r="AU366" i="3"/>
  <c r="AW366" i="3"/>
  <c r="AX366" i="3"/>
  <c r="AY366" i="3"/>
  <c r="AO367" i="3"/>
  <c r="AP367" i="3"/>
  <c r="AQ367" i="3"/>
  <c r="AS367" i="3"/>
  <c r="AT367" i="3"/>
  <c r="AU367" i="3"/>
  <c r="AW367" i="3"/>
  <c r="AX367" i="3"/>
  <c r="AY367" i="3"/>
  <c r="AO368" i="3"/>
  <c r="AP368" i="3"/>
  <c r="AQ368" i="3"/>
  <c r="AS368" i="3"/>
  <c r="AT368" i="3"/>
  <c r="AU368" i="3"/>
  <c r="AW368" i="3"/>
  <c r="AX368" i="3"/>
  <c r="AY368" i="3"/>
  <c r="AO369" i="3"/>
  <c r="AP369" i="3"/>
  <c r="AQ369" i="3"/>
  <c r="AS369" i="3"/>
  <c r="AT369" i="3"/>
  <c r="AU369" i="3"/>
  <c r="AW369" i="3"/>
  <c r="AX369" i="3"/>
  <c r="AY369" i="3"/>
  <c r="AO370" i="3"/>
  <c r="AP370" i="3"/>
  <c r="AQ370" i="3"/>
  <c r="AS370" i="3"/>
  <c r="AT370" i="3"/>
  <c r="AU370" i="3"/>
  <c r="AW370" i="3"/>
  <c r="AX370" i="3"/>
  <c r="AY370" i="3"/>
  <c r="AO371" i="3"/>
  <c r="AP371" i="3"/>
  <c r="AQ371" i="3"/>
  <c r="AS371" i="3"/>
  <c r="AT371" i="3"/>
  <c r="AU371" i="3"/>
  <c r="AW371" i="3"/>
  <c r="AX371" i="3"/>
  <c r="AY371" i="3"/>
  <c r="AO372" i="3"/>
  <c r="AP372" i="3"/>
  <c r="AQ372" i="3"/>
  <c r="AS372" i="3"/>
  <c r="AT372" i="3"/>
  <c r="AU372" i="3"/>
  <c r="AW372" i="3"/>
  <c r="AX372" i="3"/>
  <c r="AY372" i="3"/>
  <c r="AO373" i="3"/>
  <c r="AP373" i="3"/>
  <c r="AQ373" i="3"/>
  <c r="AS373" i="3"/>
  <c r="AT373" i="3"/>
  <c r="AU373" i="3"/>
  <c r="AW373" i="3"/>
  <c r="AX373" i="3"/>
  <c r="AY373" i="3"/>
  <c r="AO374" i="3"/>
  <c r="AP374" i="3"/>
  <c r="AQ374" i="3"/>
  <c r="AS374" i="3"/>
  <c r="AT374" i="3"/>
  <c r="AU374" i="3"/>
  <c r="AW374" i="3"/>
  <c r="AX374" i="3"/>
  <c r="AY374" i="3"/>
  <c r="AO375" i="3"/>
  <c r="AP375" i="3"/>
  <c r="AQ375" i="3"/>
  <c r="AS375" i="3"/>
  <c r="AT375" i="3"/>
  <c r="AU375" i="3"/>
  <c r="AW375" i="3"/>
  <c r="AX375" i="3"/>
  <c r="AY375" i="3"/>
  <c r="AO376" i="3"/>
  <c r="AP376" i="3"/>
  <c r="AQ376" i="3"/>
  <c r="AS376" i="3"/>
  <c r="AT376" i="3"/>
  <c r="AU376" i="3"/>
  <c r="AW376" i="3"/>
  <c r="AX376" i="3"/>
  <c r="AY376" i="3"/>
  <c r="AO377" i="3"/>
  <c r="AP377" i="3"/>
  <c r="AQ377" i="3"/>
  <c r="AS377" i="3"/>
  <c r="AT377" i="3"/>
  <c r="AU377" i="3"/>
  <c r="AW377" i="3"/>
  <c r="AX377" i="3"/>
  <c r="AY377" i="3"/>
  <c r="AO378" i="3"/>
  <c r="AP378" i="3"/>
  <c r="AQ378" i="3"/>
  <c r="AS378" i="3"/>
  <c r="AT378" i="3"/>
  <c r="AU378" i="3"/>
  <c r="AW378" i="3"/>
  <c r="AX378" i="3"/>
  <c r="AY378" i="3"/>
  <c r="AO379" i="3"/>
  <c r="AP379" i="3"/>
  <c r="AQ379" i="3"/>
  <c r="AS379" i="3"/>
  <c r="AT379" i="3"/>
  <c r="AU379" i="3"/>
  <c r="AW379" i="3"/>
  <c r="AX379" i="3"/>
  <c r="AY379" i="3"/>
  <c r="AO380" i="3"/>
  <c r="AP380" i="3"/>
  <c r="AQ380" i="3"/>
  <c r="AS380" i="3"/>
  <c r="AT380" i="3"/>
  <c r="AU380" i="3"/>
  <c r="AW380" i="3"/>
  <c r="AX380" i="3"/>
  <c r="AY380" i="3"/>
  <c r="AO381" i="3"/>
  <c r="AP381" i="3"/>
  <c r="AQ381" i="3"/>
  <c r="AS381" i="3"/>
  <c r="AT381" i="3"/>
  <c r="AU381" i="3"/>
  <c r="AW381" i="3"/>
  <c r="AX381" i="3"/>
  <c r="AY381" i="3"/>
  <c r="AO382" i="3"/>
  <c r="AP382" i="3"/>
  <c r="AQ382" i="3"/>
  <c r="AS382" i="3"/>
  <c r="AT382" i="3"/>
  <c r="AU382" i="3"/>
  <c r="AW382" i="3"/>
  <c r="AX382" i="3"/>
  <c r="AY382" i="3"/>
  <c r="AO383" i="3"/>
  <c r="AP383" i="3"/>
  <c r="AQ383" i="3"/>
  <c r="AS383" i="3"/>
  <c r="AT383" i="3"/>
  <c r="AU383" i="3"/>
  <c r="AW383" i="3"/>
  <c r="AX383" i="3"/>
  <c r="AY383" i="3"/>
  <c r="AO384" i="3"/>
  <c r="AP384" i="3"/>
  <c r="AQ384" i="3"/>
  <c r="AS384" i="3"/>
  <c r="AT384" i="3"/>
  <c r="AU384" i="3"/>
  <c r="AW384" i="3"/>
  <c r="AX384" i="3"/>
  <c r="AY384" i="3"/>
  <c r="AO385" i="3"/>
  <c r="AP385" i="3"/>
  <c r="AQ385" i="3"/>
  <c r="AS385" i="3"/>
  <c r="AT385" i="3"/>
  <c r="AU385" i="3"/>
  <c r="AW385" i="3"/>
  <c r="AX385" i="3"/>
  <c r="AY385" i="3"/>
  <c r="AO386" i="3"/>
  <c r="AP386" i="3"/>
  <c r="AQ386" i="3"/>
  <c r="AS386" i="3"/>
  <c r="AT386" i="3"/>
  <c r="AU386" i="3"/>
  <c r="AW386" i="3"/>
  <c r="AX386" i="3"/>
  <c r="AY386" i="3"/>
  <c r="AO387" i="3"/>
  <c r="AP387" i="3"/>
  <c r="AQ387" i="3"/>
  <c r="AS387" i="3"/>
  <c r="AT387" i="3"/>
  <c r="AU387" i="3"/>
  <c r="AW387" i="3"/>
  <c r="AX387" i="3"/>
  <c r="AY387" i="3"/>
  <c r="AO388" i="3"/>
  <c r="AP388" i="3"/>
  <c r="AQ388" i="3"/>
  <c r="AS388" i="3"/>
  <c r="AT388" i="3"/>
  <c r="AU388" i="3"/>
  <c r="AW388" i="3"/>
  <c r="AX388" i="3"/>
  <c r="AY388" i="3"/>
  <c r="AO389" i="3"/>
  <c r="AP389" i="3"/>
  <c r="AQ389" i="3"/>
  <c r="AS389" i="3"/>
  <c r="AT389" i="3"/>
  <c r="AU389" i="3"/>
  <c r="AW389" i="3"/>
  <c r="AX389" i="3"/>
  <c r="AY389" i="3"/>
  <c r="AO390" i="3"/>
  <c r="AP390" i="3"/>
  <c r="AQ390" i="3"/>
  <c r="AS390" i="3"/>
  <c r="AT390" i="3"/>
  <c r="AU390" i="3"/>
  <c r="AW390" i="3"/>
  <c r="AX390" i="3"/>
  <c r="AY390" i="3"/>
  <c r="AO391" i="3"/>
  <c r="AP391" i="3"/>
  <c r="AQ391" i="3"/>
  <c r="AS391" i="3"/>
  <c r="AT391" i="3"/>
  <c r="AU391" i="3"/>
  <c r="AW391" i="3"/>
  <c r="AX391" i="3"/>
  <c r="AY391" i="3"/>
  <c r="AO392" i="3"/>
  <c r="AP392" i="3"/>
  <c r="AQ392" i="3"/>
  <c r="AS392" i="3"/>
  <c r="AT392" i="3"/>
  <c r="AU392" i="3"/>
  <c r="AW392" i="3"/>
  <c r="AX392" i="3"/>
  <c r="AY392" i="3"/>
  <c r="AO394" i="3"/>
  <c r="AP394" i="3"/>
  <c r="AQ394" i="3"/>
  <c r="AS394" i="3"/>
  <c r="AT394" i="3"/>
  <c r="AU394" i="3"/>
  <c r="AW394" i="3"/>
  <c r="AX394" i="3"/>
  <c r="AY394" i="3"/>
  <c r="AO396" i="3"/>
  <c r="AP396" i="3"/>
  <c r="AQ396" i="3"/>
  <c r="AS396" i="3"/>
  <c r="AT396" i="3"/>
  <c r="AU396" i="3"/>
  <c r="AW396" i="3"/>
  <c r="AX396" i="3"/>
  <c r="AY396" i="3"/>
  <c r="AO397" i="3"/>
  <c r="AP397" i="3"/>
  <c r="AQ397" i="3"/>
  <c r="AS397" i="3"/>
  <c r="AT397" i="3"/>
  <c r="AU397" i="3"/>
  <c r="AW397" i="3"/>
  <c r="AX397" i="3"/>
  <c r="AY397" i="3"/>
  <c r="AO398" i="3"/>
  <c r="AP398" i="3"/>
  <c r="AQ398" i="3"/>
  <c r="AS398" i="3"/>
  <c r="AT398" i="3"/>
  <c r="AU398" i="3"/>
  <c r="AW398" i="3"/>
  <c r="AX398" i="3"/>
  <c r="AY398" i="3"/>
  <c r="AO399" i="3"/>
  <c r="AP399" i="3"/>
  <c r="AQ399" i="3"/>
  <c r="AS399" i="3"/>
  <c r="AT399" i="3"/>
  <c r="AU399" i="3"/>
  <c r="AW399" i="3"/>
  <c r="AX399" i="3"/>
  <c r="AY399" i="3"/>
  <c r="AO400" i="3"/>
  <c r="AP400" i="3"/>
  <c r="AQ400" i="3"/>
  <c r="AS400" i="3"/>
  <c r="AT400" i="3"/>
  <c r="AU400" i="3"/>
  <c r="AW400" i="3"/>
  <c r="AX400" i="3"/>
  <c r="AY400" i="3"/>
  <c r="AO401" i="3"/>
  <c r="AP401" i="3"/>
  <c r="AQ401" i="3"/>
  <c r="AS401" i="3"/>
  <c r="AT401" i="3"/>
  <c r="AU401" i="3"/>
  <c r="AW401" i="3"/>
  <c r="AX401" i="3"/>
  <c r="AY401" i="3"/>
  <c r="AO402" i="3"/>
  <c r="AP402" i="3"/>
  <c r="AQ402" i="3"/>
  <c r="AS402" i="3"/>
  <c r="AT402" i="3"/>
  <c r="AU402" i="3"/>
  <c r="AW402" i="3"/>
  <c r="AX402" i="3"/>
  <c r="AY402" i="3"/>
  <c r="AO403" i="3"/>
  <c r="AP403" i="3"/>
  <c r="AQ403" i="3"/>
  <c r="AS403" i="3"/>
  <c r="AT403" i="3"/>
  <c r="AU403" i="3"/>
  <c r="AW403" i="3"/>
  <c r="AX403" i="3"/>
  <c r="AY403" i="3"/>
  <c r="AO404" i="3"/>
  <c r="AP404" i="3"/>
  <c r="AQ404" i="3"/>
  <c r="AS404" i="3"/>
  <c r="AT404" i="3"/>
  <c r="AU404" i="3"/>
  <c r="AW404" i="3"/>
  <c r="AX404" i="3"/>
  <c r="AY404" i="3"/>
  <c r="AO405" i="3"/>
  <c r="AP405" i="3"/>
  <c r="AQ405" i="3"/>
  <c r="AS405" i="3"/>
  <c r="AT405" i="3"/>
  <c r="AU405" i="3"/>
  <c r="AW405" i="3"/>
  <c r="AX405" i="3"/>
  <c r="AY405" i="3"/>
  <c r="AO406" i="3"/>
  <c r="AP406" i="3"/>
  <c r="AQ406" i="3"/>
  <c r="AS406" i="3"/>
  <c r="AT406" i="3"/>
  <c r="AU406" i="3"/>
  <c r="AW406" i="3"/>
  <c r="AX406" i="3"/>
  <c r="AY406" i="3"/>
  <c r="AO407" i="3"/>
  <c r="AP407" i="3"/>
  <c r="AQ407" i="3"/>
  <c r="AS407" i="3"/>
  <c r="AT407" i="3"/>
  <c r="AU407" i="3"/>
  <c r="AW407" i="3"/>
  <c r="AX407" i="3"/>
  <c r="AY407" i="3"/>
  <c r="AO414" i="3"/>
  <c r="AP414" i="3"/>
  <c r="AQ414" i="3"/>
  <c r="AS414" i="3"/>
  <c r="AT414" i="3"/>
  <c r="AU414" i="3"/>
  <c r="AW414" i="3"/>
  <c r="AX414" i="3"/>
  <c r="AY414" i="3"/>
  <c r="AO408" i="3"/>
  <c r="AP408" i="3"/>
  <c r="AQ408" i="3"/>
  <c r="AS408" i="3"/>
  <c r="AT408" i="3"/>
  <c r="AU408" i="3"/>
  <c r="AW408" i="3"/>
  <c r="AX408" i="3"/>
  <c r="AY408" i="3"/>
  <c r="AO409" i="3"/>
  <c r="AP409" i="3"/>
  <c r="AQ409" i="3"/>
  <c r="AS409" i="3"/>
  <c r="AT409" i="3"/>
  <c r="AU409" i="3"/>
  <c r="AW409" i="3"/>
  <c r="AX409" i="3"/>
  <c r="AY409" i="3"/>
  <c r="AO410" i="3"/>
  <c r="AP410" i="3"/>
  <c r="AQ410" i="3"/>
  <c r="AS410" i="3"/>
  <c r="AT410" i="3"/>
  <c r="AU410" i="3"/>
  <c r="AW410" i="3"/>
  <c r="AX410" i="3"/>
  <c r="AY410" i="3"/>
  <c r="AO416" i="3"/>
  <c r="AP416" i="3"/>
  <c r="AQ416" i="3"/>
  <c r="AS416" i="3"/>
  <c r="AT416" i="3"/>
  <c r="AU416" i="3"/>
  <c r="AW416" i="3"/>
  <c r="AX416" i="3"/>
  <c r="AY416" i="3"/>
  <c r="AO417" i="3"/>
  <c r="AP417" i="3"/>
  <c r="AQ417" i="3"/>
  <c r="AS417" i="3"/>
  <c r="AT417" i="3"/>
  <c r="AU417" i="3"/>
  <c r="AW417" i="3"/>
  <c r="AX417" i="3"/>
  <c r="AY417" i="3"/>
  <c r="AO418" i="3"/>
  <c r="AP418" i="3"/>
  <c r="AQ418" i="3"/>
  <c r="AS418" i="3"/>
  <c r="AT418" i="3"/>
  <c r="AU418" i="3"/>
  <c r="AW418" i="3"/>
  <c r="AX418" i="3"/>
  <c r="AY418" i="3"/>
  <c r="AO419" i="3"/>
  <c r="AP419" i="3"/>
  <c r="AQ419" i="3"/>
  <c r="AS419" i="3"/>
  <c r="AT419" i="3"/>
  <c r="AU419" i="3"/>
  <c r="AW419" i="3"/>
  <c r="AX419" i="3"/>
  <c r="AY419" i="3"/>
  <c r="AO420" i="3"/>
  <c r="AP420" i="3"/>
  <c r="AQ420" i="3"/>
  <c r="AS420" i="3"/>
  <c r="AT420" i="3"/>
  <c r="AU420" i="3"/>
  <c r="AW420" i="3"/>
  <c r="AX420" i="3"/>
  <c r="AY420" i="3"/>
  <c r="AO422" i="3"/>
  <c r="AP422" i="3"/>
  <c r="AQ422" i="3"/>
  <c r="AS422" i="3"/>
  <c r="AT422" i="3"/>
  <c r="AU422" i="3"/>
  <c r="AW422" i="3"/>
  <c r="AX422" i="3"/>
  <c r="AY422" i="3"/>
  <c r="AO423" i="3"/>
  <c r="AP423" i="3"/>
  <c r="AQ423" i="3"/>
  <c r="AS423" i="3"/>
  <c r="AT423" i="3"/>
  <c r="AU423" i="3"/>
  <c r="AW423" i="3"/>
  <c r="AX423" i="3"/>
  <c r="AY423" i="3"/>
  <c r="AO424" i="3"/>
  <c r="AP424" i="3"/>
  <c r="AQ424" i="3"/>
  <c r="AS424" i="3"/>
  <c r="AT424" i="3"/>
  <c r="AU424" i="3"/>
  <c r="AW424" i="3"/>
  <c r="AX424" i="3"/>
  <c r="AY424" i="3"/>
  <c r="AO425" i="3"/>
  <c r="AP425" i="3"/>
  <c r="AQ425" i="3"/>
  <c r="AS425" i="3"/>
  <c r="AT425" i="3"/>
  <c r="AU425" i="3"/>
  <c r="AW425" i="3"/>
  <c r="AX425" i="3"/>
  <c r="AY425" i="3"/>
  <c r="AO426" i="3"/>
  <c r="AP426" i="3"/>
  <c r="AQ426" i="3"/>
  <c r="AS426" i="3"/>
  <c r="AT426" i="3"/>
  <c r="AU426" i="3"/>
  <c r="AW426" i="3"/>
  <c r="AX426" i="3"/>
  <c r="AY426" i="3"/>
  <c r="AO427" i="3"/>
  <c r="AP427" i="3"/>
  <c r="AQ427" i="3"/>
  <c r="AS427" i="3"/>
  <c r="AT427" i="3"/>
  <c r="AU427" i="3"/>
  <c r="AW427" i="3"/>
  <c r="AX427" i="3"/>
  <c r="AY427" i="3"/>
  <c r="AO428" i="3"/>
  <c r="AP428" i="3"/>
  <c r="AQ428" i="3"/>
  <c r="AS428" i="3"/>
  <c r="AT428" i="3"/>
  <c r="AU428" i="3"/>
  <c r="AW428" i="3"/>
  <c r="AX428" i="3"/>
  <c r="AY428" i="3"/>
  <c r="AO429" i="3"/>
  <c r="AP429" i="3"/>
  <c r="AQ429" i="3"/>
  <c r="AS429" i="3"/>
  <c r="AT429" i="3"/>
  <c r="AU429" i="3"/>
  <c r="AW429" i="3"/>
  <c r="AX429" i="3"/>
  <c r="AY429" i="3"/>
  <c r="AO430" i="3"/>
  <c r="AP430" i="3"/>
  <c r="AQ430" i="3"/>
  <c r="AS430" i="3"/>
  <c r="AT430" i="3"/>
  <c r="AU430" i="3"/>
  <c r="AW430" i="3"/>
  <c r="AX430" i="3"/>
  <c r="AY430" i="3"/>
  <c r="AO431" i="3"/>
  <c r="AP431" i="3"/>
  <c r="AQ431" i="3"/>
  <c r="AS431" i="3"/>
  <c r="AT431" i="3"/>
  <c r="AU431" i="3"/>
  <c r="AW431" i="3"/>
  <c r="AX431" i="3"/>
  <c r="AY431" i="3"/>
  <c r="AO432" i="3"/>
  <c r="AP432" i="3"/>
  <c r="AQ432" i="3"/>
  <c r="AS432" i="3"/>
  <c r="AT432" i="3"/>
  <c r="AU432" i="3"/>
  <c r="AW432" i="3"/>
  <c r="AX432" i="3"/>
  <c r="AY432" i="3"/>
  <c r="AO433" i="3"/>
  <c r="AP433" i="3"/>
  <c r="AQ433" i="3"/>
  <c r="AS433" i="3"/>
  <c r="AT433" i="3"/>
  <c r="AU433" i="3"/>
  <c r="AW433" i="3"/>
  <c r="AX433" i="3"/>
  <c r="AY433" i="3"/>
  <c r="AO434" i="3"/>
  <c r="AP434" i="3"/>
  <c r="AQ434" i="3"/>
  <c r="AS434" i="3"/>
  <c r="AT434" i="3"/>
  <c r="AU434" i="3"/>
  <c r="AW434" i="3"/>
  <c r="AX434" i="3"/>
  <c r="AY434" i="3"/>
  <c r="AO435" i="3"/>
  <c r="AP435" i="3"/>
  <c r="AQ435" i="3"/>
  <c r="AS435" i="3"/>
  <c r="AT435" i="3"/>
  <c r="AU435" i="3"/>
  <c r="AW435" i="3"/>
  <c r="AX435" i="3"/>
  <c r="AY435" i="3"/>
  <c r="AO436" i="3"/>
  <c r="AP436" i="3"/>
  <c r="AQ436" i="3"/>
  <c r="AS436" i="3"/>
  <c r="AT436" i="3"/>
  <c r="AU436" i="3"/>
  <c r="AW436" i="3"/>
  <c r="AX436" i="3"/>
  <c r="AY436" i="3"/>
  <c r="AO437" i="3"/>
  <c r="AP437" i="3"/>
  <c r="AQ437" i="3"/>
  <c r="AS437" i="3"/>
  <c r="AT437" i="3"/>
  <c r="AU437" i="3"/>
  <c r="AW437" i="3"/>
  <c r="AX437" i="3"/>
  <c r="AY437" i="3"/>
  <c r="AO438" i="3"/>
  <c r="AP438" i="3"/>
  <c r="AQ438" i="3"/>
  <c r="AS438" i="3"/>
  <c r="AT438" i="3"/>
  <c r="AU438" i="3"/>
  <c r="AW438" i="3"/>
  <c r="AX438" i="3"/>
  <c r="AY438" i="3"/>
  <c r="AO439" i="3"/>
  <c r="AP439" i="3"/>
  <c r="AQ439" i="3"/>
  <c r="AS439" i="3"/>
  <c r="AT439" i="3"/>
  <c r="AU439" i="3"/>
  <c r="AW439" i="3"/>
  <c r="AX439" i="3"/>
  <c r="AY439" i="3"/>
  <c r="AO440" i="3"/>
  <c r="AP440" i="3"/>
  <c r="AQ440" i="3"/>
  <c r="AS440" i="3"/>
  <c r="AT440" i="3"/>
  <c r="AU440" i="3"/>
  <c r="AW440" i="3"/>
  <c r="AX440" i="3"/>
  <c r="AY440" i="3"/>
  <c r="AO441" i="3"/>
  <c r="AP441" i="3"/>
  <c r="AQ441" i="3"/>
  <c r="AS441" i="3"/>
  <c r="AT441" i="3"/>
  <c r="AU441" i="3"/>
  <c r="AW441" i="3"/>
  <c r="AX441" i="3"/>
  <c r="AY441" i="3"/>
  <c r="AO442" i="3"/>
  <c r="AP442" i="3"/>
  <c r="AQ442" i="3"/>
  <c r="AS442" i="3"/>
  <c r="AT442" i="3"/>
  <c r="AU442" i="3"/>
  <c r="AW442" i="3"/>
  <c r="AX442" i="3"/>
  <c r="AY442" i="3"/>
  <c r="AO443" i="3"/>
  <c r="AP443" i="3"/>
  <c r="AQ443" i="3"/>
  <c r="AS443" i="3"/>
  <c r="AT443" i="3"/>
  <c r="AU443" i="3"/>
  <c r="AW443" i="3"/>
  <c r="AX443" i="3"/>
  <c r="AY443" i="3"/>
  <c r="AO444" i="3"/>
  <c r="AP444" i="3"/>
  <c r="AQ444" i="3"/>
  <c r="AS444" i="3"/>
  <c r="AT444" i="3"/>
  <c r="AU444" i="3"/>
  <c r="AW444" i="3"/>
  <c r="AX444" i="3"/>
  <c r="AY444" i="3"/>
  <c r="AO445" i="3"/>
  <c r="AP445" i="3"/>
  <c r="AQ445" i="3"/>
  <c r="AS445" i="3"/>
  <c r="AT445" i="3"/>
  <c r="AU445" i="3"/>
  <c r="AW445" i="3"/>
  <c r="AX445" i="3"/>
  <c r="AY445" i="3"/>
  <c r="AO446" i="3"/>
  <c r="AP446" i="3"/>
  <c r="AQ446" i="3"/>
  <c r="AS446" i="3"/>
  <c r="AT446" i="3"/>
  <c r="AU446" i="3"/>
  <c r="AW446" i="3"/>
  <c r="AX446" i="3"/>
  <c r="AY446" i="3"/>
  <c r="AO447" i="3"/>
  <c r="AP447" i="3"/>
  <c r="AQ447" i="3"/>
  <c r="AS447" i="3"/>
  <c r="AT447" i="3"/>
  <c r="AU447" i="3"/>
  <c r="AW447" i="3"/>
  <c r="AX447" i="3"/>
  <c r="AY447" i="3"/>
  <c r="AO448" i="3"/>
  <c r="AP448" i="3"/>
  <c r="AQ448" i="3"/>
  <c r="AS448" i="3"/>
  <c r="AT448" i="3"/>
  <c r="AU448" i="3"/>
  <c r="AW448" i="3"/>
  <c r="AX448" i="3"/>
  <c r="AY448" i="3"/>
  <c r="AO450" i="3"/>
  <c r="AP450" i="3"/>
  <c r="AQ450" i="3"/>
  <c r="AS450" i="3"/>
  <c r="AT450" i="3"/>
  <c r="AU450" i="3"/>
  <c r="AW450" i="3"/>
  <c r="AX450" i="3"/>
  <c r="AY450" i="3"/>
  <c r="AO451" i="3"/>
  <c r="AP451" i="3"/>
  <c r="AQ451" i="3"/>
  <c r="AS451" i="3"/>
  <c r="AT451" i="3"/>
  <c r="AU451" i="3"/>
  <c r="AW451" i="3"/>
  <c r="AX451" i="3"/>
  <c r="AY451" i="3"/>
  <c r="AO452" i="3"/>
  <c r="AP452" i="3"/>
  <c r="AQ452" i="3"/>
  <c r="AS452" i="3"/>
  <c r="AT452" i="3"/>
  <c r="AU452" i="3"/>
  <c r="AW452" i="3"/>
  <c r="AX452" i="3"/>
  <c r="AY452" i="3"/>
  <c r="AO453" i="3"/>
  <c r="AP453" i="3"/>
  <c r="AQ453" i="3"/>
  <c r="AS453" i="3"/>
  <c r="AT453" i="3"/>
  <c r="AU453" i="3"/>
  <c r="AW453" i="3"/>
  <c r="AX453" i="3"/>
  <c r="AY453" i="3"/>
  <c r="AO454" i="3"/>
  <c r="AP454" i="3"/>
  <c r="AQ454" i="3"/>
  <c r="AS454" i="3"/>
  <c r="AT454" i="3"/>
  <c r="AU454" i="3"/>
  <c r="AW454" i="3"/>
  <c r="AX454" i="3"/>
  <c r="AY454" i="3"/>
  <c r="AO455" i="3"/>
  <c r="AP455" i="3"/>
  <c r="AQ455" i="3"/>
  <c r="AS455" i="3"/>
  <c r="AT455" i="3"/>
  <c r="AU455" i="3"/>
  <c r="AW455" i="3"/>
  <c r="AX455" i="3"/>
  <c r="AY455" i="3"/>
  <c r="AO457" i="3"/>
  <c r="AP457" i="3"/>
  <c r="AQ457" i="3"/>
  <c r="AS457" i="3"/>
  <c r="AT457" i="3"/>
  <c r="AU457" i="3"/>
  <c r="AW457" i="3"/>
  <c r="AX457" i="3"/>
  <c r="AY457" i="3"/>
  <c r="AO458" i="3"/>
  <c r="AP458" i="3"/>
  <c r="AQ458" i="3"/>
  <c r="AS458" i="3"/>
  <c r="AT458" i="3"/>
  <c r="AU458" i="3"/>
  <c r="AW458" i="3"/>
  <c r="AX458" i="3"/>
  <c r="AY458" i="3"/>
  <c r="AO459" i="3"/>
  <c r="AP459" i="3"/>
  <c r="AQ459" i="3"/>
  <c r="AS459" i="3"/>
  <c r="AT459" i="3"/>
  <c r="AU459" i="3"/>
  <c r="AW459" i="3"/>
  <c r="AX459" i="3"/>
  <c r="AY459" i="3"/>
  <c r="AO460" i="3"/>
  <c r="AP460" i="3"/>
  <c r="AQ460" i="3"/>
  <c r="AS460" i="3"/>
  <c r="AT460" i="3"/>
  <c r="AU460" i="3"/>
  <c r="AW460" i="3"/>
  <c r="AX460" i="3"/>
  <c r="AY460" i="3"/>
  <c r="AO461" i="3"/>
  <c r="AP461" i="3"/>
  <c r="AQ461" i="3"/>
  <c r="AS461" i="3"/>
  <c r="AT461" i="3"/>
  <c r="AU461" i="3"/>
  <c r="AW461" i="3"/>
  <c r="AX461" i="3"/>
  <c r="AY461" i="3"/>
  <c r="AO462" i="3"/>
  <c r="AP462" i="3"/>
  <c r="AQ462" i="3"/>
  <c r="AS462" i="3"/>
  <c r="AT462" i="3"/>
  <c r="AU462" i="3"/>
  <c r="AW462" i="3"/>
  <c r="AX462" i="3"/>
  <c r="AY462" i="3"/>
  <c r="AO463" i="3"/>
  <c r="AP463" i="3"/>
  <c r="AQ463" i="3"/>
  <c r="AS463" i="3"/>
  <c r="AT463" i="3"/>
  <c r="AU463" i="3"/>
  <c r="AW463" i="3"/>
  <c r="AX463" i="3"/>
  <c r="AY463" i="3"/>
  <c r="AO464" i="3"/>
  <c r="AP464" i="3"/>
  <c r="AQ464" i="3"/>
  <c r="AS464" i="3"/>
  <c r="AT464" i="3"/>
  <c r="AU464" i="3"/>
  <c r="AW464" i="3"/>
  <c r="AX464" i="3"/>
  <c r="AY464" i="3"/>
  <c r="AO465" i="3"/>
  <c r="AP465" i="3"/>
  <c r="AQ465" i="3"/>
  <c r="AS465" i="3"/>
  <c r="AT465" i="3"/>
  <c r="AU465" i="3"/>
  <c r="AW465" i="3"/>
  <c r="AX465" i="3"/>
  <c r="AY465" i="3"/>
  <c r="AO466" i="3"/>
  <c r="AP466" i="3"/>
  <c r="AQ466" i="3"/>
  <c r="AS466" i="3"/>
  <c r="AT466" i="3"/>
  <c r="AU466" i="3"/>
  <c r="AW466" i="3"/>
  <c r="AX466" i="3"/>
  <c r="AY466" i="3"/>
  <c r="AO467" i="3"/>
  <c r="AP467" i="3"/>
  <c r="AQ467" i="3"/>
  <c r="AS467" i="3"/>
  <c r="AT467" i="3"/>
  <c r="AU467" i="3"/>
  <c r="AW467" i="3"/>
  <c r="AX467" i="3"/>
  <c r="AY467" i="3"/>
  <c r="AO468" i="3"/>
  <c r="AP468" i="3"/>
  <c r="AQ468" i="3"/>
  <c r="AS468" i="3"/>
  <c r="AT468" i="3"/>
  <c r="AU468" i="3"/>
  <c r="AW468" i="3"/>
  <c r="AX468" i="3"/>
  <c r="AY468" i="3"/>
  <c r="AO469" i="3"/>
  <c r="AP469" i="3"/>
  <c r="AQ469" i="3"/>
  <c r="AS469" i="3"/>
  <c r="AT469" i="3"/>
  <c r="AU469" i="3"/>
  <c r="AW469" i="3"/>
  <c r="AX469" i="3"/>
  <c r="AY469" i="3"/>
  <c r="AO470" i="3"/>
  <c r="AP470" i="3"/>
  <c r="AQ470" i="3"/>
  <c r="AS470" i="3"/>
  <c r="AT470" i="3"/>
  <c r="AU470" i="3"/>
  <c r="AW470" i="3"/>
  <c r="AX470" i="3"/>
  <c r="AY470" i="3"/>
  <c r="AO471" i="3"/>
  <c r="AP471" i="3"/>
  <c r="AQ471" i="3"/>
  <c r="AS471" i="3"/>
  <c r="AT471" i="3"/>
  <c r="AU471" i="3"/>
  <c r="AW471" i="3"/>
  <c r="AX471" i="3"/>
  <c r="AY471" i="3"/>
  <c r="AO472" i="3"/>
  <c r="AP472" i="3"/>
  <c r="AQ472" i="3"/>
  <c r="AS472" i="3"/>
  <c r="AT472" i="3"/>
  <c r="AU472" i="3"/>
  <c r="AW472" i="3"/>
  <c r="AX472" i="3"/>
  <c r="AY472" i="3"/>
  <c r="AO473" i="3"/>
  <c r="AP473" i="3"/>
  <c r="AQ473" i="3"/>
  <c r="AS473" i="3"/>
  <c r="AT473" i="3"/>
  <c r="AU473" i="3"/>
  <c r="AW473" i="3"/>
  <c r="AX473" i="3"/>
  <c r="AY473" i="3"/>
  <c r="AO474" i="3"/>
  <c r="AP474" i="3"/>
  <c r="AQ474" i="3"/>
  <c r="AS474" i="3"/>
  <c r="AT474" i="3"/>
  <c r="AU474" i="3"/>
  <c r="AW474" i="3"/>
  <c r="AX474" i="3"/>
  <c r="AY474" i="3"/>
  <c r="AO475" i="3"/>
  <c r="AP475" i="3"/>
  <c r="AQ475" i="3"/>
  <c r="AS475" i="3"/>
  <c r="AT475" i="3"/>
  <c r="AU475" i="3"/>
  <c r="AW475" i="3"/>
  <c r="AX475" i="3"/>
  <c r="AY475" i="3"/>
  <c r="AO476" i="3"/>
  <c r="AP476" i="3"/>
  <c r="AQ476" i="3"/>
  <c r="AS476" i="3"/>
  <c r="AT476" i="3"/>
  <c r="AU476" i="3"/>
  <c r="AW476" i="3"/>
  <c r="AX476" i="3"/>
  <c r="AY476" i="3"/>
  <c r="AO477" i="3"/>
  <c r="AP477" i="3"/>
  <c r="AQ477" i="3"/>
  <c r="AS477" i="3"/>
  <c r="AT477" i="3"/>
  <c r="AU477" i="3"/>
  <c r="AW477" i="3"/>
  <c r="AX477" i="3"/>
  <c r="AY477" i="3"/>
  <c r="AO478" i="3"/>
  <c r="AP478" i="3"/>
  <c r="AQ478" i="3"/>
  <c r="AS478" i="3"/>
  <c r="AT478" i="3"/>
  <c r="AU478" i="3"/>
  <c r="AW478" i="3"/>
  <c r="AX478" i="3"/>
  <c r="AY478" i="3"/>
  <c r="AO479" i="3"/>
  <c r="AP479" i="3"/>
  <c r="AQ479" i="3"/>
  <c r="AS479" i="3"/>
  <c r="AT479" i="3"/>
  <c r="AU479" i="3"/>
  <c r="AW479" i="3"/>
  <c r="AX479" i="3"/>
  <c r="AY479" i="3"/>
  <c r="AO480" i="3"/>
  <c r="AP480" i="3"/>
  <c r="AQ480" i="3"/>
  <c r="AS480" i="3"/>
  <c r="AT480" i="3"/>
  <c r="AU480" i="3"/>
  <c r="AW480" i="3"/>
  <c r="AX480" i="3"/>
  <c r="AY480" i="3"/>
  <c r="AO481" i="3"/>
  <c r="AP481" i="3"/>
  <c r="AQ481" i="3"/>
  <c r="AS481" i="3"/>
  <c r="AT481" i="3"/>
  <c r="AU481" i="3"/>
  <c r="AW481" i="3"/>
  <c r="AX481" i="3"/>
  <c r="AY481" i="3"/>
  <c r="AO482" i="3"/>
  <c r="AP482" i="3"/>
  <c r="AQ482" i="3"/>
  <c r="AS482" i="3"/>
  <c r="AT482" i="3"/>
  <c r="AU482" i="3"/>
  <c r="AW482" i="3"/>
  <c r="AX482" i="3"/>
  <c r="AY482" i="3"/>
  <c r="AO483" i="3"/>
  <c r="AP483" i="3"/>
  <c r="AQ483" i="3"/>
  <c r="AS483" i="3"/>
  <c r="AT483" i="3"/>
  <c r="AU483" i="3"/>
  <c r="AW483" i="3"/>
  <c r="AX483" i="3"/>
  <c r="AY483" i="3"/>
  <c r="AO484" i="3"/>
  <c r="AP484" i="3"/>
  <c r="AQ484" i="3"/>
  <c r="AS484" i="3"/>
  <c r="AT484" i="3"/>
  <c r="AU484" i="3"/>
  <c r="AW484" i="3"/>
  <c r="AX484" i="3"/>
  <c r="AY484" i="3"/>
  <c r="AO488" i="3"/>
  <c r="AP488" i="3"/>
  <c r="AQ488" i="3"/>
  <c r="AS488" i="3"/>
  <c r="AT488" i="3"/>
  <c r="AU488" i="3"/>
  <c r="AW488" i="3"/>
  <c r="AX488" i="3"/>
  <c r="AY488" i="3"/>
  <c r="AO489" i="3"/>
  <c r="AP489" i="3"/>
  <c r="AQ489" i="3"/>
  <c r="AS489" i="3"/>
  <c r="AT489" i="3"/>
  <c r="AU489" i="3"/>
  <c r="AW489" i="3"/>
  <c r="AX489" i="3"/>
  <c r="AY489" i="3"/>
  <c r="AO490" i="3"/>
  <c r="AP490" i="3"/>
  <c r="AQ490" i="3"/>
  <c r="AS490" i="3"/>
  <c r="AT490" i="3"/>
  <c r="AU490" i="3"/>
  <c r="AW490" i="3"/>
  <c r="AX490" i="3"/>
  <c r="AY490" i="3"/>
  <c r="AO492" i="3"/>
  <c r="AP492" i="3"/>
  <c r="AQ492" i="3"/>
  <c r="AS492" i="3"/>
  <c r="AT492" i="3"/>
  <c r="AU492" i="3"/>
  <c r="AW492" i="3"/>
  <c r="AX492" i="3"/>
  <c r="AY492" i="3"/>
  <c r="AO494" i="3"/>
  <c r="AP494" i="3"/>
  <c r="AQ494" i="3"/>
  <c r="AS494" i="3"/>
  <c r="AT494" i="3"/>
  <c r="AU494" i="3"/>
  <c r="AW494" i="3"/>
  <c r="AX494" i="3"/>
  <c r="AY494" i="3"/>
  <c r="AO495" i="3"/>
  <c r="AP495" i="3"/>
  <c r="AQ495" i="3"/>
  <c r="AS495" i="3"/>
  <c r="AT495" i="3"/>
  <c r="AU495" i="3"/>
  <c r="AW495" i="3"/>
  <c r="AX495" i="3"/>
  <c r="AY495" i="3"/>
  <c r="AO496" i="3"/>
  <c r="AP496" i="3"/>
  <c r="AQ496" i="3"/>
  <c r="AS496" i="3"/>
  <c r="AT496" i="3"/>
  <c r="AU496" i="3"/>
  <c r="AW496" i="3"/>
  <c r="AX496" i="3"/>
  <c r="AY496" i="3"/>
  <c r="AO497" i="3"/>
  <c r="AP497" i="3"/>
  <c r="AQ497" i="3"/>
  <c r="AS497" i="3"/>
  <c r="AT497" i="3"/>
  <c r="AU497" i="3"/>
  <c r="AW497" i="3"/>
  <c r="AX497" i="3"/>
  <c r="AY497" i="3"/>
  <c r="AO498" i="3"/>
  <c r="AP498" i="3"/>
  <c r="AQ498" i="3"/>
  <c r="AS498" i="3"/>
  <c r="AT498" i="3"/>
  <c r="AU498" i="3"/>
  <c r="AW498" i="3"/>
  <c r="AX498" i="3"/>
  <c r="AY498" i="3"/>
  <c r="AO499" i="3"/>
  <c r="AP499" i="3"/>
  <c r="AQ499" i="3"/>
  <c r="AS499" i="3"/>
  <c r="AT499" i="3"/>
  <c r="AU499" i="3"/>
  <c r="AW499" i="3"/>
  <c r="AX499" i="3"/>
  <c r="AY499" i="3"/>
  <c r="AO500" i="3"/>
  <c r="AP500" i="3"/>
  <c r="AQ500" i="3"/>
  <c r="AS500" i="3"/>
  <c r="AT500" i="3"/>
  <c r="AU500" i="3"/>
  <c r="AW500" i="3"/>
  <c r="AX500" i="3"/>
  <c r="AY500" i="3"/>
  <c r="AO501" i="3"/>
  <c r="AP501" i="3"/>
  <c r="AQ501" i="3"/>
  <c r="AS501" i="3"/>
  <c r="AT501" i="3"/>
  <c r="AU501" i="3"/>
  <c r="AW501" i="3"/>
  <c r="AX501" i="3"/>
  <c r="AY501" i="3"/>
  <c r="AO502" i="3"/>
  <c r="AP502" i="3"/>
  <c r="AQ502" i="3"/>
  <c r="AS502" i="3"/>
  <c r="AT502" i="3"/>
  <c r="AU502" i="3"/>
  <c r="AW502" i="3"/>
  <c r="AX502" i="3"/>
  <c r="AY502" i="3"/>
  <c r="AO503" i="3"/>
  <c r="AP503" i="3"/>
  <c r="AQ503" i="3"/>
  <c r="AS503" i="3"/>
  <c r="AT503" i="3"/>
  <c r="AU503" i="3"/>
  <c r="AW503" i="3"/>
  <c r="AX503" i="3"/>
  <c r="AY503" i="3"/>
  <c r="AO504" i="3"/>
  <c r="AP504" i="3"/>
  <c r="AQ504" i="3"/>
  <c r="AS504" i="3"/>
  <c r="AT504" i="3"/>
  <c r="AU504" i="3"/>
  <c r="AW504" i="3"/>
  <c r="AX504" i="3"/>
  <c r="AY504" i="3"/>
  <c r="AO505" i="3"/>
  <c r="AP505" i="3"/>
  <c r="AQ505" i="3"/>
  <c r="AS505" i="3"/>
  <c r="AT505" i="3"/>
  <c r="AU505" i="3"/>
  <c r="AW505" i="3"/>
  <c r="AX505" i="3"/>
  <c r="AY505" i="3"/>
  <c r="AO506" i="3"/>
  <c r="AP506" i="3"/>
  <c r="AQ506" i="3"/>
  <c r="AS506" i="3"/>
  <c r="AT506" i="3"/>
  <c r="AU506" i="3"/>
  <c r="AW506" i="3"/>
  <c r="AX506" i="3"/>
  <c r="AY506" i="3"/>
  <c r="AO507" i="3"/>
  <c r="AP507" i="3"/>
  <c r="AQ507" i="3"/>
  <c r="AS507" i="3"/>
  <c r="AT507" i="3"/>
  <c r="AU507" i="3"/>
  <c r="AW507" i="3"/>
  <c r="AX507" i="3"/>
  <c r="AY507" i="3"/>
  <c r="AO508" i="3"/>
  <c r="AP508" i="3"/>
  <c r="AQ508" i="3"/>
  <c r="AS508" i="3"/>
  <c r="AT508" i="3"/>
  <c r="AU508" i="3"/>
  <c r="AW508" i="3"/>
  <c r="AX508" i="3"/>
  <c r="AY508" i="3"/>
  <c r="AO509" i="3"/>
  <c r="AP509" i="3"/>
  <c r="AQ509" i="3"/>
  <c r="AS509" i="3"/>
  <c r="AT509" i="3"/>
  <c r="AU509" i="3"/>
  <c r="AW509" i="3"/>
  <c r="AX509" i="3"/>
  <c r="AY509" i="3"/>
  <c r="AO510" i="3"/>
  <c r="AP510" i="3"/>
  <c r="AQ510" i="3"/>
  <c r="AS510" i="3"/>
  <c r="AT510" i="3"/>
  <c r="AU510" i="3"/>
  <c r="AW510" i="3"/>
  <c r="AX510" i="3"/>
  <c r="AY510" i="3"/>
  <c r="AO511" i="3"/>
  <c r="AP511" i="3"/>
  <c r="AQ511" i="3"/>
  <c r="AS511" i="3"/>
  <c r="AT511" i="3"/>
  <c r="AU511" i="3"/>
  <c r="AW511" i="3"/>
  <c r="AX511" i="3"/>
  <c r="AY511" i="3"/>
  <c r="AO512" i="3"/>
  <c r="AP512" i="3"/>
  <c r="AQ512" i="3"/>
  <c r="AS512" i="3"/>
  <c r="AT512" i="3"/>
  <c r="AU512" i="3"/>
  <c r="AW512" i="3"/>
  <c r="AX512" i="3"/>
  <c r="AY512" i="3"/>
  <c r="AO513" i="3"/>
  <c r="AP513" i="3"/>
  <c r="AQ513" i="3"/>
  <c r="AS513" i="3"/>
  <c r="AT513" i="3"/>
  <c r="AU513" i="3"/>
  <c r="AW513" i="3"/>
  <c r="AX513" i="3"/>
  <c r="AY513" i="3"/>
  <c r="AO514" i="3"/>
  <c r="AP514" i="3"/>
  <c r="AQ514" i="3"/>
  <c r="AS514" i="3"/>
  <c r="AT514" i="3"/>
  <c r="AU514" i="3"/>
  <c r="AW514" i="3"/>
  <c r="AX514" i="3"/>
  <c r="AY514" i="3"/>
  <c r="AO516" i="3"/>
  <c r="AP516" i="3"/>
  <c r="AQ516" i="3"/>
  <c r="AS516" i="3"/>
  <c r="AT516" i="3"/>
  <c r="AU516" i="3"/>
  <c r="AW516" i="3"/>
  <c r="AX516" i="3"/>
  <c r="AY516" i="3"/>
  <c r="AO517" i="3"/>
  <c r="AP517" i="3"/>
  <c r="AQ517" i="3"/>
  <c r="AS517" i="3"/>
  <c r="AT517" i="3"/>
  <c r="AU517" i="3"/>
  <c r="AW517" i="3"/>
  <c r="AX517" i="3"/>
  <c r="AY517" i="3"/>
  <c r="AO519" i="3"/>
  <c r="AP519" i="3"/>
  <c r="AQ519" i="3"/>
  <c r="AS519" i="3"/>
  <c r="AT519" i="3"/>
  <c r="AU519" i="3"/>
  <c r="AW519" i="3"/>
  <c r="AX519" i="3"/>
  <c r="AY519" i="3"/>
  <c r="AO520" i="3"/>
  <c r="AP520" i="3"/>
  <c r="AQ520" i="3"/>
  <c r="AS520" i="3"/>
  <c r="AT520" i="3"/>
  <c r="AU520" i="3"/>
  <c r="AW520" i="3"/>
  <c r="AX520" i="3"/>
  <c r="AY520" i="3"/>
  <c r="AO521" i="3"/>
  <c r="AP521" i="3"/>
  <c r="AQ521" i="3"/>
  <c r="AS521" i="3"/>
  <c r="AT521" i="3"/>
  <c r="AU521" i="3"/>
  <c r="AW521" i="3"/>
  <c r="AX521" i="3"/>
  <c r="AY521" i="3"/>
  <c r="AO522" i="3"/>
  <c r="AP522" i="3"/>
  <c r="AQ522" i="3"/>
  <c r="AS522" i="3"/>
  <c r="AT522" i="3"/>
  <c r="AU522" i="3"/>
  <c r="AW522" i="3"/>
  <c r="AX522" i="3"/>
  <c r="AY522" i="3"/>
  <c r="AO523" i="3"/>
  <c r="AP523" i="3"/>
  <c r="AQ523" i="3"/>
  <c r="AS523" i="3"/>
  <c r="AT523" i="3"/>
  <c r="AU523" i="3"/>
  <c r="AW523" i="3"/>
  <c r="AX523" i="3"/>
  <c r="AY523" i="3"/>
  <c r="AO524" i="3"/>
  <c r="AP524" i="3"/>
  <c r="AQ524" i="3"/>
  <c r="AS524" i="3"/>
  <c r="AT524" i="3"/>
  <c r="AU524" i="3"/>
  <c r="AW524" i="3"/>
  <c r="AX524" i="3"/>
  <c r="AY524" i="3"/>
  <c r="AO525" i="3"/>
  <c r="AP525" i="3"/>
  <c r="AQ525" i="3"/>
  <c r="AS525" i="3"/>
  <c r="AT525" i="3"/>
  <c r="AU525" i="3"/>
  <c r="AW525" i="3"/>
  <c r="AX525" i="3"/>
  <c r="AY525" i="3"/>
  <c r="AO526" i="3"/>
  <c r="AP526" i="3"/>
  <c r="AQ526" i="3"/>
  <c r="AS526" i="3"/>
  <c r="AT526" i="3"/>
  <c r="AU526" i="3"/>
  <c r="AW526" i="3"/>
  <c r="AX526" i="3"/>
  <c r="AY526" i="3"/>
  <c r="AO527" i="3"/>
  <c r="AP527" i="3"/>
  <c r="AQ527" i="3"/>
  <c r="AS527" i="3"/>
  <c r="AT527" i="3"/>
  <c r="AU527" i="3"/>
  <c r="AW527" i="3"/>
  <c r="AX527" i="3"/>
  <c r="AY527" i="3"/>
  <c r="AO528" i="3"/>
  <c r="AP528" i="3"/>
  <c r="AQ528" i="3"/>
  <c r="AS528" i="3"/>
  <c r="AT528" i="3"/>
  <c r="AU528" i="3"/>
  <c r="AW528" i="3"/>
  <c r="AX528" i="3"/>
  <c r="AY528" i="3"/>
  <c r="AO529" i="3"/>
  <c r="AP529" i="3"/>
  <c r="AQ529" i="3"/>
  <c r="AS529" i="3"/>
  <c r="AT529" i="3"/>
  <c r="AU529" i="3"/>
  <c r="AW529" i="3"/>
  <c r="AX529" i="3"/>
  <c r="AY529" i="3"/>
  <c r="AO530" i="3"/>
  <c r="AP530" i="3"/>
  <c r="AQ530" i="3"/>
  <c r="AS530" i="3"/>
  <c r="AT530" i="3"/>
  <c r="AU530" i="3"/>
  <c r="AW530" i="3"/>
  <c r="AX530" i="3"/>
  <c r="AY530" i="3"/>
  <c r="AO531" i="3"/>
  <c r="AP531" i="3"/>
  <c r="AQ531" i="3"/>
  <c r="AS531" i="3"/>
  <c r="AT531" i="3"/>
  <c r="AU531" i="3"/>
  <c r="AW531" i="3"/>
  <c r="AX531" i="3"/>
  <c r="AY531" i="3"/>
  <c r="AO532" i="3"/>
  <c r="AP532" i="3"/>
  <c r="AQ532" i="3"/>
  <c r="AS532" i="3"/>
  <c r="AT532" i="3"/>
  <c r="AU532" i="3"/>
  <c r="AW532" i="3"/>
  <c r="AX532" i="3"/>
  <c r="AY532" i="3"/>
  <c r="AO533" i="3"/>
  <c r="AP533" i="3"/>
  <c r="AQ533" i="3"/>
  <c r="AS533" i="3"/>
  <c r="AT533" i="3"/>
  <c r="AU533" i="3"/>
  <c r="AW533" i="3"/>
  <c r="AX533" i="3"/>
  <c r="AY533" i="3"/>
  <c r="AO534" i="3"/>
  <c r="AP534" i="3"/>
  <c r="AQ534" i="3"/>
  <c r="AS534" i="3"/>
  <c r="AT534" i="3"/>
  <c r="AU534" i="3"/>
  <c r="AW534" i="3"/>
  <c r="AX534" i="3"/>
  <c r="AY534" i="3"/>
  <c r="AO535" i="3"/>
  <c r="AP535" i="3"/>
  <c r="AQ535" i="3"/>
  <c r="AS535" i="3"/>
  <c r="AT535" i="3"/>
  <c r="AU535" i="3"/>
  <c r="AW535" i="3"/>
  <c r="AX535" i="3"/>
  <c r="AY535" i="3"/>
  <c r="AO536" i="3"/>
  <c r="AP536" i="3"/>
  <c r="AQ536" i="3"/>
  <c r="AS536" i="3"/>
  <c r="AT536" i="3"/>
  <c r="AU536" i="3"/>
  <c r="AW536" i="3"/>
  <c r="AX536" i="3"/>
  <c r="AY536" i="3"/>
  <c r="AO537" i="3"/>
  <c r="AP537" i="3"/>
  <c r="AQ537" i="3"/>
  <c r="AS537" i="3"/>
  <c r="AT537" i="3"/>
  <c r="AU537" i="3"/>
  <c r="AW537" i="3"/>
  <c r="AX537" i="3"/>
  <c r="AY537" i="3"/>
  <c r="AO538" i="3"/>
  <c r="AP538" i="3"/>
  <c r="AQ538" i="3"/>
  <c r="AS538" i="3"/>
  <c r="AT538" i="3"/>
  <c r="AU538" i="3"/>
  <c r="AW538" i="3"/>
  <c r="AX538" i="3"/>
  <c r="AY538" i="3"/>
  <c r="AO539" i="3"/>
  <c r="AP539" i="3"/>
  <c r="AQ539" i="3"/>
  <c r="AS539" i="3"/>
  <c r="AT539" i="3"/>
  <c r="AU539" i="3"/>
  <c r="AW539" i="3"/>
  <c r="AX539" i="3"/>
  <c r="AY539" i="3"/>
  <c r="AO540" i="3"/>
  <c r="AP540" i="3"/>
  <c r="AQ540" i="3"/>
  <c r="AS540" i="3"/>
  <c r="AT540" i="3"/>
  <c r="AU540" i="3"/>
  <c r="AW540" i="3"/>
  <c r="AX540" i="3"/>
  <c r="AY540" i="3"/>
  <c r="AO541" i="3"/>
  <c r="AP541" i="3"/>
  <c r="AQ541" i="3"/>
  <c r="AS541" i="3"/>
  <c r="AT541" i="3"/>
  <c r="AU541" i="3"/>
  <c r="AW541" i="3"/>
  <c r="AX541" i="3"/>
  <c r="AY541" i="3"/>
  <c r="AO542" i="3"/>
  <c r="AP542" i="3"/>
  <c r="AQ542" i="3"/>
  <c r="AS542" i="3"/>
  <c r="AT542" i="3"/>
  <c r="AU542" i="3"/>
  <c r="AW542" i="3"/>
  <c r="AX542" i="3"/>
  <c r="AY542" i="3"/>
  <c r="AO543" i="3"/>
  <c r="AP543" i="3"/>
  <c r="AQ543" i="3"/>
  <c r="AS543" i="3"/>
  <c r="AT543" i="3"/>
  <c r="AU543" i="3"/>
  <c r="AW543" i="3"/>
  <c r="AX543" i="3"/>
  <c r="AY543" i="3"/>
  <c r="AO544" i="3"/>
  <c r="AP544" i="3"/>
  <c r="AQ544" i="3"/>
  <c r="AS544" i="3"/>
  <c r="AT544" i="3"/>
  <c r="AU544" i="3"/>
  <c r="AW544" i="3"/>
  <c r="AX544" i="3"/>
  <c r="AY544" i="3"/>
  <c r="AO545" i="3"/>
  <c r="AP545" i="3"/>
  <c r="AQ545" i="3"/>
  <c r="AS545" i="3"/>
  <c r="AT545" i="3"/>
  <c r="AU545" i="3"/>
  <c r="AW545" i="3"/>
  <c r="AX545" i="3"/>
  <c r="AY545" i="3"/>
  <c r="AO546" i="3"/>
  <c r="AP546" i="3"/>
  <c r="AQ546" i="3"/>
  <c r="AS546" i="3"/>
  <c r="AT546" i="3"/>
  <c r="AU546" i="3"/>
  <c r="AW546" i="3"/>
  <c r="AX546" i="3"/>
  <c r="AY546" i="3"/>
  <c r="AO547" i="3"/>
  <c r="AP547" i="3"/>
  <c r="AQ547" i="3"/>
  <c r="AS547" i="3"/>
  <c r="AT547" i="3"/>
  <c r="AU547" i="3"/>
  <c r="AW547" i="3"/>
  <c r="AX547" i="3"/>
  <c r="AY547" i="3"/>
  <c r="AO548" i="3"/>
  <c r="AP548" i="3"/>
  <c r="AQ548" i="3"/>
  <c r="AS548" i="3"/>
  <c r="AT548" i="3"/>
  <c r="AU548" i="3"/>
  <c r="AW548" i="3"/>
  <c r="AX548" i="3"/>
  <c r="AY548" i="3"/>
  <c r="AO549" i="3"/>
  <c r="AP549" i="3"/>
  <c r="AQ549" i="3"/>
  <c r="AS549" i="3"/>
  <c r="AT549" i="3"/>
  <c r="AU549" i="3"/>
  <c r="AW549" i="3"/>
  <c r="AX549" i="3"/>
  <c r="AY549" i="3"/>
  <c r="AO550" i="3"/>
  <c r="AP550" i="3"/>
  <c r="AQ550" i="3"/>
  <c r="AS550" i="3"/>
  <c r="AT550" i="3"/>
  <c r="AU550" i="3"/>
  <c r="AW550" i="3"/>
  <c r="AX550" i="3"/>
  <c r="AY550" i="3"/>
  <c r="AO551" i="3"/>
  <c r="AP551" i="3"/>
  <c r="AQ551" i="3"/>
  <c r="AS551" i="3"/>
  <c r="AT551" i="3"/>
  <c r="AU551" i="3"/>
  <c r="AW551" i="3"/>
  <c r="AX551" i="3"/>
  <c r="AY551" i="3"/>
  <c r="AO552" i="3"/>
  <c r="AP552" i="3"/>
  <c r="AQ552" i="3"/>
  <c r="AS552" i="3"/>
  <c r="AT552" i="3"/>
  <c r="AU552" i="3"/>
  <c r="AW552" i="3"/>
  <c r="AX552" i="3"/>
  <c r="AY552" i="3"/>
  <c r="AO553" i="3"/>
  <c r="AP553" i="3"/>
  <c r="AQ553" i="3"/>
  <c r="AS553" i="3"/>
  <c r="AT553" i="3"/>
  <c r="AU553" i="3"/>
  <c r="AW553" i="3"/>
  <c r="AX553" i="3"/>
  <c r="AY553" i="3"/>
  <c r="AO554" i="3"/>
  <c r="AP554" i="3"/>
  <c r="AQ554" i="3"/>
  <c r="AS554" i="3"/>
  <c r="AT554" i="3"/>
  <c r="AU554" i="3"/>
  <c r="AW554" i="3"/>
  <c r="AX554" i="3"/>
  <c r="AY554" i="3"/>
  <c r="AO555" i="3"/>
  <c r="AP555" i="3"/>
  <c r="AQ555" i="3"/>
  <c r="AS555" i="3"/>
  <c r="AT555" i="3"/>
  <c r="AU555" i="3"/>
  <c r="AW555" i="3"/>
  <c r="AX555" i="3"/>
  <c r="AY555" i="3"/>
  <c r="AO556" i="3"/>
  <c r="AP556" i="3"/>
  <c r="AQ556" i="3"/>
  <c r="AS556" i="3"/>
  <c r="AT556" i="3"/>
  <c r="AU556" i="3"/>
  <c r="AW556" i="3"/>
  <c r="AX556" i="3"/>
  <c r="AY556" i="3"/>
  <c r="AO557" i="3"/>
  <c r="AP557" i="3"/>
  <c r="AQ557" i="3"/>
  <c r="AS557" i="3"/>
  <c r="AT557" i="3"/>
  <c r="AU557" i="3"/>
  <c r="AW557" i="3"/>
  <c r="AX557" i="3"/>
  <c r="AY557" i="3"/>
  <c r="AO558" i="3"/>
  <c r="AP558" i="3"/>
  <c r="AQ558" i="3"/>
  <c r="AS558" i="3"/>
  <c r="AT558" i="3"/>
  <c r="AU558" i="3"/>
  <c r="AW558" i="3"/>
  <c r="AX558" i="3"/>
  <c r="AY558" i="3"/>
  <c r="AO559" i="3"/>
  <c r="AP559" i="3"/>
  <c r="AQ559" i="3"/>
  <c r="AS559" i="3"/>
  <c r="AT559" i="3"/>
  <c r="AU559" i="3"/>
  <c r="AW559" i="3"/>
  <c r="AX559" i="3"/>
  <c r="AY559" i="3"/>
  <c r="AY8" i="3"/>
  <c r="AX8" i="3"/>
  <c r="AW8" i="3"/>
  <c r="AU8" i="3"/>
  <c r="AT8" i="3"/>
  <c r="AS8" i="3"/>
  <c r="AQ8" i="3"/>
  <c r="AP8" i="3"/>
  <c r="AO8" i="3"/>
  <c r="J508" i="10" l="1"/>
  <c r="M510" i="10"/>
  <c r="K511" i="10"/>
  <c r="P506" i="10"/>
  <c r="K428" i="10"/>
  <c r="N356" i="10"/>
  <c r="V307" i="10"/>
  <c r="AA307" i="10" s="1"/>
  <c r="V163" i="10"/>
  <c r="AA163" i="10" s="1"/>
  <c r="V343" i="10"/>
  <c r="AA343" i="10" s="1"/>
  <c r="N511" i="10"/>
  <c r="Q344" i="10"/>
  <c r="F343" i="10"/>
  <c r="G343" i="10" s="1"/>
  <c r="Q307" i="10"/>
  <c r="Q467" i="10"/>
  <c r="T511" i="10"/>
  <c r="P510" i="10"/>
  <c r="S508" i="10"/>
  <c r="S506" i="10"/>
  <c r="T411" i="10"/>
  <c r="K384" i="10"/>
  <c r="T352" i="10"/>
  <c r="Q343" i="10"/>
  <c r="Q273" i="10"/>
  <c r="V211" i="10"/>
  <c r="AA211" i="10" s="1"/>
  <c r="V384" i="10"/>
  <c r="AA384" i="10" s="1"/>
  <c r="V281" i="10"/>
  <c r="AA281" i="10" s="1"/>
  <c r="T368" i="10"/>
  <c r="T325" i="10"/>
  <c r="N261" i="10"/>
  <c r="T281" i="10"/>
  <c r="S510" i="10"/>
  <c r="K488" i="10"/>
  <c r="F436" i="10"/>
  <c r="H436" i="10" s="1"/>
  <c r="Q428" i="10"/>
  <c r="T348" i="10"/>
  <c r="N339" i="10"/>
  <c r="T249" i="10"/>
  <c r="F228" i="10"/>
  <c r="G228" i="10" s="1"/>
  <c r="F115" i="10"/>
  <c r="H115" i="10" s="1"/>
  <c r="V177" i="10"/>
  <c r="AA177" i="10" s="1"/>
  <c r="V127" i="10"/>
  <c r="AA127" i="10" s="1"/>
  <c r="V233" i="10"/>
  <c r="AA233" i="10" s="1"/>
  <c r="V175" i="10"/>
  <c r="AA175" i="10" s="1"/>
  <c r="F119" i="10"/>
  <c r="G119" i="10" s="1"/>
  <c r="F65" i="10"/>
  <c r="H65" i="10" s="1"/>
  <c r="V61" i="10"/>
  <c r="AA61" i="10" s="1"/>
  <c r="V153" i="10"/>
  <c r="AA153" i="10" s="1"/>
  <c r="V128" i="10"/>
  <c r="AA128" i="10" s="1"/>
  <c r="V125" i="10"/>
  <c r="AA125" i="10" s="1"/>
  <c r="T387" i="10"/>
  <c r="V201" i="10"/>
  <c r="AA201" i="10" s="1"/>
  <c r="T439" i="10"/>
  <c r="Q387" i="10"/>
  <c r="T315" i="10"/>
  <c r="Q311" i="10"/>
  <c r="T303" i="10"/>
  <c r="T275" i="10"/>
  <c r="V391" i="10"/>
  <c r="AA391" i="10" s="1"/>
  <c r="V339" i="10"/>
  <c r="AA339" i="10" s="1"/>
  <c r="M506" i="10"/>
  <c r="Q460" i="10"/>
  <c r="N439" i="10"/>
  <c r="F428" i="10"/>
  <c r="H428" i="10" s="1"/>
  <c r="T402" i="10"/>
  <c r="N387" i="10"/>
  <c r="T376" i="10"/>
  <c r="T356" i="10"/>
  <c r="Q352" i="10"/>
  <c r="Q348" i="10"/>
  <c r="T339" i="10"/>
  <c r="Q320" i="10"/>
  <c r="Q315" i="10"/>
  <c r="N311" i="10"/>
  <c r="Q303" i="10"/>
  <c r="Q275" i="10"/>
  <c r="Q245" i="10"/>
  <c r="T311" i="10"/>
  <c r="V387" i="10"/>
  <c r="AA387" i="10" s="1"/>
  <c r="V275" i="10"/>
  <c r="AA275" i="10" s="1"/>
  <c r="V207" i="10"/>
  <c r="AA207" i="10" s="1"/>
  <c r="K440" i="10"/>
  <c r="K407" i="10"/>
  <c r="T391" i="10"/>
  <c r="T384" i="10"/>
  <c r="N329" i="10"/>
  <c r="K275" i="10"/>
  <c r="D509" i="10"/>
  <c r="X509" i="10" a="1"/>
  <c r="X509" i="10" s="1"/>
  <c r="D501" i="10"/>
  <c r="X501" i="10" a="1"/>
  <c r="X501" i="10" s="1"/>
  <c r="D494" i="10"/>
  <c r="X494" i="10" a="1"/>
  <c r="X494" i="10" s="1"/>
  <c r="W494" i="10" s="1"/>
  <c r="F476" i="10"/>
  <c r="G476" i="10" s="1"/>
  <c r="X476" i="10" a="1"/>
  <c r="X476" i="10" s="1"/>
  <c r="M476" i="10" s="1"/>
  <c r="D470" i="10"/>
  <c r="X470" i="10" a="1"/>
  <c r="X470" i="10" s="1"/>
  <c r="S470" i="10" s="1"/>
  <c r="D447" i="10"/>
  <c r="X447" i="10" a="1"/>
  <c r="X447" i="10" s="1"/>
  <c r="Z447" i="10" s="1"/>
  <c r="D406" i="10"/>
  <c r="X406" i="10" a="1"/>
  <c r="X406" i="10" s="1"/>
  <c r="Z406" i="10" s="1"/>
  <c r="D390" i="10"/>
  <c r="X390" i="10" a="1"/>
  <c r="X390" i="10" s="1"/>
  <c r="Z390" i="10" s="1"/>
  <c r="D382" i="10"/>
  <c r="X382" i="10" a="1"/>
  <c r="X382" i="10" s="1"/>
  <c r="Z382" i="10" s="1"/>
  <c r="D373" i="10"/>
  <c r="X373" i="10" a="1"/>
  <c r="X373" i="10" s="1"/>
  <c r="Z373" i="10" s="1"/>
  <c r="T364" i="10"/>
  <c r="D355" i="10"/>
  <c r="X355" i="10" a="1"/>
  <c r="X355" i="10" s="1"/>
  <c r="D336" i="10"/>
  <c r="X336" i="10" a="1"/>
  <c r="X336" i="10" s="1"/>
  <c r="D332" i="10"/>
  <c r="X332" i="10" a="1"/>
  <c r="X332" i="10" s="1"/>
  <c r="Z332" i="10" s="1"/>
  <c r="D331" i="10"/>
  <c r="X331" i="10" a="1"/>
  <c r="X331" i="10" s="1"/>
  <c r="P331" i="10" s="1"/>
  <c r="D318" i="10"/>
  <c r="X318" i="10" a="1"/>
  <c r="X318" i="10" s="1"/>
  <c r="Z318" i="10" s="1"/>
  <c r="D288" i="10"/>
  <c r="X288" i="10" a="1"/>
  <c r="X288" i="10" s="1"/>
  <c r="Z288" i="10" s="1"/>
  <c r="D283" i="10"/>
  <c r="X283" i="10" a="1"/>
  <c r="X283" i="10" s="1"/>
  <c r="Z283" i="10" s="1"/>
  <c r="D269" i="10"/>
  <c r="X269" i="10" a="1"/>
  <c r="X269" i="10" s="1"/>
  <c r="Z269" i="10" s="1"/>
  <c r="D264" i="10"/>
  <c r="X264" i="10" a="1"/>
  <c r="X264" i="10" s="1"/>
  <c r="Z264" i="10" s="1"/>
  <c r="D248" i="10"/>
  <c r="X248" i="10" a="1"/>
  <c r="X248" i="10" s="1"/>
  <c r="Z248" i="10" s="1"/>
  <c r="X210" i="10" a="1"/>
  <c r="X210" i="10" s="1"/>
  <c r="D210" i="10" s="1"/>
  <c r="D197" i="10"/>
  <c r="X197" i="10" a="1"/>
  <c r="X197" i="10" s="1"/>
  <c r="Z197" i="10" s="1"/>
  <c r="X147" i="10" a="1"/>
  <c r="X147" i="10" s="1"/>
  <c r="D147" i="10" s="1"/>
  <c r="D118" i="10"/>
  <c r="X118" i="10" a="1"/>
  <c r="X118" i="10" s="1"/>
  <c r="Z118" i="10" s="1"/>
  <c r="X109" i="10" a="1"/>
  <c r="X109" i="10" s="1"/>
  <c r="Z109" i="10" s="1"/>
  <c r="D64" i="10"/>
  <c r="X64" i="10" a="1"/>
  <c r="X64" i="10" s="1"/>
  <c r="X59" i="10" a="1"/>
  <c r="X59" i="10" s="1"/>
  <c r="D59" i="10" s="1"/>
  <c r="D54" i="10"/>
  <c r="X54" i="10" a="1"/>
  <c r="X54" i="10" s="1"/>
  <c r="Z54" i="10" s="1"/>
  <c r="V138" i="10"/>
  <c r="AA138" i="10" s="1"/>
  <c r="M508" i="10"/>
  <c r="J505" i="10"/>
  <c r="S503" i="10"/>
  <c r="J503" i="10"/>
  <c r="D502" i="10"/>
  <c r="X502" i="10" a="1"/>
  <c r="X502" i="10" s="1"/>
  <c r="D499" i="10"/>
  <c r="X499" i="10" a="1"/>
  <c r="X499" i="10" s="1"/>
  <c r="K495" i="10"/>
  <c r="X495" i="10" a="1"/>
  <c r="X495" i="10" s="1"/>
  <c r="Z495" i="10" s="1"/>
  <c r="K491" i="10"/>
  <c r="D489" i="10"/>
  <c r="X489" i="10" a="1"/>
  <c r="X489" i="10" s="1"/>
  <c r="Z489" i="10" s="1"/>
  <c r="D477" i="10"/>
  <c r="X477" i="10" a="1"/>
  <c r="X477" i="10" s="1"/>
  <c r="Z477" i="10" s="1"/>
  <c r="D474" i="10"/>
  <c r="X474" i="10" a="1"/>
  <c r="X474" i="10" s="1"/>
  <c r="Z474" i="10" s="1"/>
  <c r="D466" i="10"/>
  <c r="X466" i="10" a="1"/>
  <c r="X466" i="10" s="1"/>
  <c r="Z466" i="10" s="1"/>
  <c r="Q463" i="10"/>
  <c r="D461" i="10"/>
  <c r="X461" i="10" a="1"/>
  <c r="X461" i="10" s="1"/>
  <c r="Z461" i="10" s="1"/>
  <c r="D450" i="10"/>
  <c r="X450" i="10" a="1"/>
  <c r="X450" i="10" s="1"/>
  <c r="Z450" i="10" s="1"/>
  <c r="K447" i="10"/>
  <c r="F444" i="10"/>
  <c r="G444" i="10" s="1"/>
  <c r="D443" i="10"/>
  <c r="X443" i="10" a="1"/>
  <c r="X443" i="10" s="1"/>
  <c r="Z443" i="10" s="1"/>
  <c r="D439" i="10"/>
  <c r="X439" i="10" a="1"/>
  <c r="X439" i="10" s="1"/>
  <c r="Z439" i="10" s="1"/>
  <c r="K432" i="10"/>
  <c r="K431" i="10"/>
  <c r="N422" i="10"/>
  <c r="X422" i="10" a="1"/>
  <c r="X422" i="10" s="1"/>
  <c r="Z422" i="10" s="1"/>
  <c r="D418" i="10"/>
  <c r="X418" i="10" a="1"/>
  <c r="X418" i="10" s="1"/>
  <c r="M418" i="10" s="1"/>
  <c r="Q415" i="10"/>
  <c r="X415" i="10" a="1"/>
  <c r="X415" i="10" s="1"/>
  <c r="Z415" i="10" s="1"/>
  <c r="D410" i="10"/>
  <c r="X410" i="10" a="1"/>
  <c r="X410" i="10" s="1"/>
  <c r="Z410" i="10" s="1"/>
  <c r="F404" i="10"/>
  <c r="G404" i="10" s="1"/>
  <c r="X404" i="10" a="1"/>
  <c r="X404" i="10" s="1"/>
  <c r="Z404" i="10" s="1"/>
  <c r="D402" i="10"/>
  <c r="X402" i="10" a="1"/>
  <c r="X402" i="10" s="1"/>
  <c r="J402" i="10" s="1"/>
  <c r="F396" i="10"/>
  <c r="G396" i="10" s="1"/>
  <c r="K395" i="10"/>
  <c r="K392" i="10"/>
  <c r="X392" i="10" a="1"/>
  <c r="X392" i="10" s="1"/>
  <c r="Z392" i="10" s="1"/>
  <c r="N390" i="10"/>
  <c r="D387" i="10"/>
  <c r="X387" i="10" a="1"/>
  <c r="X387" i="10" s="1"/>
  <c r="Z387" i="10" s="1"/>
  <c r="K382" i="10"/>
  <c r="Q380" i="10"/>
  <c r="X380" i="10" a="1"/>
  <c r="X380" i="10" s="1"/>
  <c r="Z380" i="10" s="1"/>
  <c r="D374" i="10"/>
  <c r="X374" i="10" a="1"/>
  <c r="X374" i="10" s="1"/>
  <c r="Z374" i="10" s="1"/>
  <c r="D371" i="10"/>
  <c r="X371" i="10" a="1"/>
  <c r="X371" i="10" s="1"/>
  <c r="Z371" i="10" s="1"/>
  <c r="D365" i="10"/>
  <c r="X365" i="10" a="1"/>
  <c r="X365" i="10" s="1"/>
  <c r="W365" i="10" s="1"/>
  <c r="D361" i="10"/>
  <c r="X361" i="10" a="1"/>
  <c r="X361" i="10" s="1"/>
  <c r="Z361" i="10" s="1"/>
  <c r="D357" i="10"/>
  <c r="X357" i="10" a="1"/>
  <c r="X357" i="10" s="1"/>
  <c r="W357" i="10" s="1"/>
  <c r="D356" i="10"/>
  <c r="X356" i="10" a="1"/>
  <c r="X356" i="10" s="1"/>
  <c r="Z356" i="10" s="1"/>
  <c r="D351" i="10"/>
  <c r="X351" i="10" a="1"/>
  <c r="X351" i="10" s="1"/>
  <c r="Z351" i="10" s="1"/>
  <c r="D347" i="10"/>
  <c r="X347" i="10" a="1"/>
  <c r="X347" i="10" s="1"/>
  <c r="Z347" i="10" s="1"/>
  <c r="K332" i="10"/>
  <c r="N331" i="10"/>
  <c r="D326" i="10"/>
  <c r="X326" i="10" a="1"/>
  <c r="X326" i="10" s="1"/>
  <c r="Z326" i="10" s="1"/>
  <c r="T318" i="10"/>
  <c r="D315" i="10"/>
  <c r="X315" i="10" a="1"/>
  <c r="X315" i="10" s="1"/>
  <c r="D311" i="10"/>
  <c r="X311" i="10" a="1"/>
  <c r="X311" i="10" s="1"/>
  <c r="Z311" i="10" s="1"/>
  <c r="K305" i="10"/>
  <c r="T301" i="10"/>
  <c r="D298" i="10"/>
  <c r="X298" i="10" a="1"/>
  <c r="X298" i="10" s="1"/>
  <c r="S298" i="10" s="1"/>
  <c r="D294" i="10"/>
  <c r="X294" i="10" a="1"/>
  <c r="X294" i="10" s="1"/>
  <c r="Z294" i="10" s="1"/>
  <c r="D289" i="10"/>
  <c r="X289" i="10" a="1"/>
  <c r="X289" i="10" s="1"/>
  <c r="Z289" i="10" s="1"/>
  <c r="D287" i="10"/>
  <c r="X287" i="10" a="1"/>
  <c r="X287" i="10" s="1"/>
  <c r="Z287" i="10" s="1"/>
  <c r="N283" i="10"/>
  <c r="Q277" i="10"/>
  <c r="X277" i="10" a="1"/>
  <c r="X277" i="10" s="1"/>
  <c r="Z277" i="10" s="1"/>
  <c r="N269" i="10"/>
  <c r="D266" i="10"/>
  <c r="X266" i="10" a="1"/>
  <c r="X266" i="10" s="1"/>
  <c r="Z266" i="10" s="1"/>
  <c r="D265" i="10"/>
  <c r="X265" i="10" a="1"/>
  <c r="X265" i="10" s="1"/>
  <c r="Q261" i="10"/>
  <c r="D260" i="10"/>
  <c r="X260" i="10" a="1"/>
  <c r="X260" i="10" s="1"/>
  <c r="Z260" i="10" s="1"/>
  <c r="D256" i="10"/>
  <c r="X256" i="10" a="1"/>
  <c r="X256" i="10" s="1"/>
  <c r="Z256" i="10" s="1"/>
  <c r="X241" i="10" a="1"/>
  <c r="X241" i="10" s="1"/>
  <c r="D241" i="10" s="1"/>
  <c r="X239" i="10" a="1"/>
  <c r="X239" i="10" s="1"/>
  <c r="Z239" i="10" s="1"/>
  <c r="X233" i="10" a="1"/>
  <c r="X233" i="10" s="1"/>
  <c r="Z233" i="10" s="1"/>
  <c r="X226" i="10" a="1"/>
  <c r="X226" i="10" s="1"/>
  <c r="Z226" i="10" s="1"/>
  <c r="X221" i="10" a="1"/>
  <c r="X221" i="10" s="1"/>
  <c r="D221" i="10" s="1"/>
  <c r="X220" i="10" a="1"/>
  <c r="X220" i="10" s="1"/>
  <c r="Z220" i="10" s="1"/>
  <c r="X214" i="10" a="1"/>
  <c r="X214" i="10" s="1"/>
  <c r="D214" i="10" s="1"/>
  <c r="D209" i="10"/>
  <c r="X209" i="10" a="1"/>
  <c r="X209" i="10" s="1"/>
  <c r="X204" i="10" a="1"/>
  <c r="X204" i="10" s="1"/>
  <c r="D204" i="10" s="1"/>
  <c r="D194" i="10"/>
  <c r="X194" i="10" a="1"/>
  <c r="X194" i="10" s="1"/>
  <c r="P194" i="10" s="1"/>
  <c r="X191" i="10" a="1"/>
  <c r="X191" i="10" s="1"/>
  <c r="Z191" i="10" s="1"/>
  <c r="D188" i="10"/>
  <c r="X188" i="10" a="1"/>
  <c r="X188" i="10" s="1"/>
  <c r="Z188" i="10" s="1"/>
  <c r="X181" i="10" a="1"/>
  <c r="X181" i="10" s="1"/>
  <c r="D181" i="10" s="1"/>
  <c r="D179" i="10"/>
  <c r="X179" i="10" a="1"/>
  <c r="X179" i="10" s="1"/>
  <c r="Z179" i="10" s="1"/>
  <c r="X178" i="10" a="1"/>
  <c r="X178" i="10" s="1"/>
  <c r="D178" i="10" s="1"/>
  <c r="D170" i="10"/>
  <c r="X170" i="10" a="1"/>
  <c r="X170" i="10" s="1"/>
  <c r="Z170" i="10" s="1"/>
  <c r="X160" i="10" a="1"/>
  <c r="X160" i="10" s="1"/>
  <c r="D160" i="10" s="1"/>
  <c r="X148" i="10" a="1"/>
  <c r="X148" i="10" s="1"/>
  <c r="D148" i="10" s="1"/>
  <c r="X145" i="10" a="1"/>
  <c r="X145" i="10" s="1"/>
  <c r="X135" i="10" a="1"/>
  <c r="X135" i="10" s="1"/>
  <c r="D135" i="10" s="1"/>
  <c r="X128" i="10" a="1"/>
  <c r="X128" i="10" s="1"/>
  <c r="J128" i="10" s="1"/>
  <c r="X125" i="10" a="1"/>
  <c r="X125" i="10" s="1"/>
  <c r="Z125" i="10" s="1"/>
  <c r="X122" i="10" a="1"/>
  <c r="X122" i="10" s="1"/>
  <c r="X116" i="10" a="1"/>
  <c r="X116" i="10" s="1"/>
  <c r="D116" i="10" s="1"/>
  <c r="V113" i="10"/>
  <c r="AA113" i="10" s="1"/>
  <c r="X113" i="10" a="1"/>
  <c r="X113" i="10" s="1"/>
  <c r="Z113" i="10" s="1"/>
  <c r="X107" i="10" a="1"/>
  <c r="X107" i="10" s="1"/>
  <c r="X102" i="10" a="1"/>
  <c r="X102" i="10" s="1"/>
  <c r="Z102" i="10" s="1"/>
  <c r="X100" i="10" a="1"/>
  <c r="X100" i="10" s="1"/>
  <c r="X95" i="10" a="1"/>
  <c r="X95" i="10" s="1"/>
  <c r="Z95" i="10" s="1"/>
  <c r="X91" i="10" a="1"/>
  <c r="X91" i="10" s="1"/>
  <c r="X80" i="10" a="1"/>
  <c r="X80" i="10" s="1"/>
  <c r="Z80" i="10" s="1"/>
  <c r="X69" i="10" a="1"/>
  <c r="X69" i="10" s="1"/>
  <c r="X65" i="10" a="1"/>
  <c r="X65" i="10" s="1"/>
  <c r="D65" i="10" s="1"/>
  <c r="D62" i="10"/>
  <c r="X62" i="10" a="1"/>
  <c r="X62" i="10" s="1"/>
  <c r="Z62" i="10" s="1"/>
  <c r="X60" i="10" a="1"/>
  <c r="X60" i="10" s="1"/>
  <c r="Z60" i="10" s="1"/>
  <c r="D55" i="10"/>
  <c r="X55" i="10" a="1"/>
  <c r="X55" i="10" s="1"/>
  <c r="X51" i="10" a="1"/>
  <c r="X51" i="10" s="1"/>
  <c r="D51" i="10" s="1"/>
  <c r="D49" i="10"/>
  <c r="X49" i="10" a="1"/>
  <c r="X49" i="10" s="1"/>
  <c r="Z49" i="10" s="1"/>
  <c r="X41" i="10" a="1"/>
  <c r="X41" i="10" s="1"/>
  <c r="M41" i="10" s="1"/>
  <c r="X25" i="10" a="1"/>
  <c r="X25" i="10" s="1"/>
  <c r="S505" i="10"/>
  <c r="P503" i="10"/>
  <c r="D498" i="10"/>
  <c r="X498" i="10" a="1"/>
  <c r="X498" i="10" s="1"/>
  <c r="Z498" i="10" s="1"/>
  <c r="D453" i="10"/>
  <c r="X453" i="10" a="1"/>
  <c r="X453" i="10" s="1"/>
  <c r="Z453" i="10" s="1"/>
  <c r="D435" i="10"/>
  <c r="X435" i="10" a="1"/>
  <c r="X435" i="10" s="1"/>
  <c r="Z435" i="10" s="1"/>
  <c r="K424" i="10"/>
  <c r="X424" i="10" a="1"/>
  <c r="X424" i="10" s="1"/>
  <c r="Z424" i="10" s="1"/>
  <c r="D399" i="10"/>
  <c r="X399" i="10" a="1"/>
  <c r="X399" i="10" s="1"/>
  <c r="D370" i="10"/>
  <c r="X370" i="10" a="1"/>
  <c r="X370" i="10" s="1"/>
  <c r="Z370" i="10" s="1"/>
  <c r="D364" i="10"/>
  <c r="X364" i="10" a="1"/>
  <c r="X364" i="10" s="1"/>
  <c r="Z364" i="10" s="1"/>
  <c r="D341" i="10"/>
  <c r="X341" i="10" a="1"/>
  <c r="X341" i="10" s="1"/>
  <c r="Z341" i="10" s="1"/>
  <c r="D335" i="10"/>
  <c r="X335" i="10" a="1"/>
  <c r="X335" i="10" s="1"/>
  <c r="W335" i="10" s="1"/>
  <c r="D293" i="10"/>
  <c r="X293" i="10" a="1"/>
  <c r="X293" i="10" s="1"/>
  <c r="Z293" i="10" s="1"/>
  <c r="D286" i="10"/>
  <c r="X286" i="10" a="1"/>
  <c r="X286" i="10" s="1"/>
  <c r="Z286" i="10" s="1"/>
  <c r="D280" i="10"/>
  <c r="X280" i="10" a="1"/>
  <c r="X280" i="10" s="1"/>
  <c r="Z280" i="10" s="1"/>
  <c r="D251" i="10"/>
  <c r="X251" i="10" a="1"/>
  <c r="X251" i="10" s="1"/>
  <c r="D244" i="10"/>
  <c r="X244" i="10" a="1"/>
  <c r="X244" i="10" s="1"/>
  <c r="Z244" i="10" s="1"/>
  <c r="D235" i="10"/>
  <c r="X235" i="10" a="1"/>
  <c r="X235" i="10" s="1"/>
  <c r="X223" i="10" a="1"/>
  <c r="X223" i="10" s="1"/>
  <c r="Z223" i="10" s="1"/>
  <c r="X219" i="10" a="1"/>
  <c r="X219" i="10" s="1"/>
  <c r="Z219" i="10" s="1"/>
  <c r="X213" i="10" a="1"/>
  <c r="X213" i="10" s="1"/>
  <c r="D213" i="10" s="1"/>
  <c r="D201" i="10"/>
  <c r="X201" i="10" a="1"/>
  <c r="X201" i="10" s="1"/>
  <c r="X175" i="10" a="1"/>
  <c r="X175" i="10" s="1"/>
  <c r="Z175" i="10" s="1"/>
  <c r="D165" i="10"/>
  <c r="X165" i="10" a="1"/>
  <c r="X165" i="10" s="1"/>
  <c r="W165" i="10" s="1"/>
  <c r="X159" i="10" a="1"/>
  <c r="X159" i="10" s="1"/>
  <c r="Z159" i="10" s="1"/>
  <c r="D138" i="10"/>
  <c r="X138" i="10" a="1"/>
  <c r="X138" i="10" s="1"/>
  <c r="X127" i="10" a="1"/>
  <c r="X127" i="10" s="1"/>
  <c r="Z127" i="10" s="1"/>
  <c r="D119" i="10"/>
  <c r="X119" i="10" a="1"/>
  <c r="X119" i="10" s="1"/>
  <c r="Z119" i="10" s="1"/>
  <c r="X112" i="10" a="1"/>
  <c r="X112" i="10" s="1"/>
  <c r="D112" i="10" s="1"/>
  <c r="D103" i="10"/>
  <c r="X103" i="10" a="1"/>
  <c r="X103" i="10" s="1"/>
  <c r="Z103" i="10" s="1"/>
  <c r="X99" i="10" a="1"/>
  <c r="X99" i="10" s="1"/>
  <c r="Z99" i="10" s="1"/>
  <c r="X97" i="10" a="1"/>
  <c r="X97" i="10" s="1"/>
  <c r="Z97" i="10" s="1"/>
  <c r="X86" i="10" a="1"/>
  <c r="X86" i="10" s="1"/>
  <c r="D86" i="10" s="1"/>
  <c r="D77" i="10"/>
  <c r="X77" i="10" a="1"/>
  <c r="X77" i="10" s="1"/>
  <c r="Z77" i="10" s="1"/>
  <c r="X72" i="10" a="1"/>
  <c r="X72" i="10" s="1"/>
  <c r="Z72" i="10" s="1"/>
  <c r="D57" i="10"/>
  <c r="X57" i="10" a="1"/>
  <c r="X57" i="10" s="1"/>
  <c r="Z57" i="10" s="1"/>
  <c r="V159" i="10"/>
  <c r="AA159" i="10" s="1"/>
  <c r="F512" i="10"/>
  <c r="G512" i="10" s="1"/>
  <c r="X512" i="10" a="1"/>
  <c r="X512" i="10" s="1"/>
  <c r="P505" i="10"/>
  <c r="N503" i="10"/>
  <c r="Q500" i="10"/>
  <c r="X500" i="10" a="1"/>
  <c r="X500" i="10" s="1"/>
  <c r="D493" i="10"/>
  <c r="X493" i="10" a="1"/>
  <c r="X493" i="10" s="1"/>
  <c r="Z493" i="10" s="1"/>
  <c r="D483" i="10"/>
  <c r="X483" i="10" a="1"/>
  <c r="X483" i="10" s="1"/>
  <c r="P483" i="10" s="1"/>
  <c r="T475" i="10"/>
  <c r="X475" i="10" a="1"/>
  <c r="X475" i="10" s="1"/>
  <c r="Z475" i="10" s="1"/>
  <c r="K472" i="10"/>
  <c r="X472" i="10" a="1"/>
  <c r="X472" i="10" s="1"/>
  <c r="Z472" i="10" s="1"/>
  <c r="D469" i="10"/>
  <c r="X469" i="10" a="1"/>
  <c r="X469" i="10" s="1"/>
  <c r="Z469" i="10" s="1"/>
  <c r="D446" i="10"/>
  <c r="X446" i="10" a="1"/>
  <c r="X446" i="10" s="1"/>
  <c r="Z446" i="10" s="1"/>
  <c r="N443" i="10"/>
  <c r="D441" i="10"/>
  <c r="X441" i="10" a="1"/>
  <c r="X441" i="10" s="1"/>
  <c r="Z441" i="10" s="1"/>
  <c r="D438" i="10"/>
  <c r="X438" i="10" a="1"/>
  <c r="X438" i="10" s="1"/>
  <c r="Z438" i="10" s="1"/>
  <c r="T435" i="10"/>
  <c r="T434" i="10"/>
  <c r="X434" i="10" a="1"/>
  <c r="X434" i="10" s="1"/>
  <c r="Z434" i="10" s="1"/>
  <c r="T430" i="10"/>
  <c r="X430" i="10" a="1"/>
  <c r="X430" i="10" s="1"/>
  <c r="Z430" i="10" s="1"/>
  <c r="N426" i="10"/>
  <c r="X426" i="10" a="1"/>
  <c r="X426" i="10" s="1"/>
  <c r="Z426" i="10" s="1"/>
  <c r="D423" i="10"/>
  <c r="X423" i="10" a="1"/>
  <c r="X423" i="10" s="1"/>
  <c r="Z423" i="10" s="1"/>
  <c r="D414" i="10"/>
  <c r="X414" i="10" a="1"/>
  <c r="X414" i="10" s="1"/>
  <c r="Z414" i="10" s="1"/>
  <c r="K408" i="10"/>
  <c r="X408" i="10" a="1"/>
  <c r="X408" i="10" s="1"/>
  <c r="Z408" i="10" s="1"/>
  <c r="D405" i="10"/>
  <c r="X405" i="10" a="1"/>
  <c r="X405" i="10" s="1"/>
  <c r="Z405" i="10" s="1"/>
  <c r="D398" i="10"/>
  <c r="X398" i="10" a="1"/>
  <c r="X398" i="10" s="1"/>
  <c r="Z398" i="10" s="1"/>
  <c r="D389" i="10"/>
  <c r="X389" i="10" a="1"/>
  <c r="X389" i="10" s="1"/>
  <c r="Z389" i="10" s="1"/>
  <c r="D385" i="10"/>
  <c r="X385" i="10" a="1"/>
  <c r="X385" i="10" s="1"/>
  <c r="D384" i="10"/>
  <c r="X384" i="10" a="1"/>
  <c r="X384" i="10" s="1"/>
  <c r="D381" i="10"/>
  <c r="X381" i="10" a="1"/>
  <c r="X381" i="10" s="1"/>
  <c r="Z381" i="10" s="1"/>
  <c r="D378" i="10"/>
  <c r="X378" i="10" a="1"/>
  <c r="X378" i="10" s="1"/>
  <c r="Z378" i="10" s="1"/>
  <c r="D376" i="10"/>
  <c r="X376" i="10" a="1"/>
  <c r="X376" i="10" s="1"/>
  <c r="Z376" i="10" s="1"/>
  <c r="K372" i="10"/>
  <c r="D369" i="10"/>
  <c r="X369" i="10" a="1"/>
  <c r="X369" i="10" s="1"/>
  <c r="Z369" i="10" s="1"/>
  <c r="D367" i="10"/>
  <c r="X367" i="10" a="1"/>
  <c r="X367" i="10" s="1"/>
  <c r="Z367" i="10" s="1"/>
  <c r="Q364" i="10"/>
  <c r="D363" i="10"/>
  <c r="X363" i="10" a="1"/>
  <c r="X363" i="10" s="1"/>
  <c r="Z363" i="10" s="1"/>
  <c r="D359" i="10"/>
  <c r="X359" i="10" a="1"/>
  <c r="X359" i="10" s="1"/>
  <c r="Z359" i="10" s="1"/>
  <c r="D354" i="10"/>
  <c r="X354" i="10" a="1"/>
  <c r="X354" i="10" s="1"/>
  <c r="D350" i="10"/>
  <c r="X350" i="10" a="1"/>
  <c r="X350" i="10" s="1"/>
  <c r="Z350" i="10" s="1"/>
  <c r="D345" i="10"/>
  <c r="X345" i="10" a="1"/>
  <c r="X345" i="10" s="1"/>
  <c r="Z345" i="10" s="1"/>
  <c r="D344" i="10"/>
  <c r="X344" i="10" a="1"/>
  <c r="X344" i="10" s="1"/>
  <c r="Z344" i="10" s="1"/>
  <c r="D343" i="10"/>
  <c r="X343" i="10" a="1"/>
  <c r="X343" i="10" s="1"/>
  <c r="Z343" i="10" s="1"/>
  <c r="D340" i="10"/>
  <c r="X340" i="10" a="1"/>
  <c r="X340" i="10" s="1"/>
  <c r="Z340" i="10" s="1"/>
  <c r="D339" i="10"/>
  <c r="X339" i="10" a="1"/>
  <c r="X339" i="10" s="1"/>
  <c r="Z339" i="10" s="1"/>
  <c r="T335" i="10"/>
  <c r="T331" i="10"/>
  <c r="D330" i="10"/>
  <c r="X330" i="10" a="1"/>
  <c r="X330" i="10" s="1"/>
  <c r="M330" i="10" s="1"/>
  <c r="D322" i="10"/>
  <c r="X322" i="10" a="1"/>
  <c r="X322" i="10" s="1"/>
  <c r="Z322" i="10" s="1"/>
  <c r="D320" i="10"/>
  <c r="X320" i="10" a="1"/>
  <c r="X320" i="10" s="1"/>
  <c r="S320" i="10" s="1"/>
  <c r="T317" i="10"/>
  <c r="D309" i="10"/>
  <c r="X309" i="10" a="1"/>
  <c r="X309" i="10" s="1"/>
  <c r="Z309" i="10" s="1"/>
  <c r="D307" i="10"/>
  <c r="X307" i="10" a="1"/>
  <c r="X307" i="10" s="1"/>
  <c r="Z307" i="10" s="1"/>
  <c r="D304" i="10"/>
  <c r="X304" i="10" a="1"/>
  <c r="X304" i="10" s="1"/>
  <c r="Z304" i="10" s="1"/>
  <c r="D303" i="10"/>
  <c r="X303" i="10" a="1"/>
  <c r="X303" i="10" s="1"/>
  <c r="Z303" i="10" s="1"/>
  <c r="D300" i="10"/>
  <c r="X300" i="10" a="1"/>
  <c r="X300" i="10" s="1"/>
  <c r="Z300" i="10" s="1"/>
  <c r="D296" i="10"/>
  <c r="X296" i="10" a="1"/>
  <c r="X296" i="10" s="1"/>
  <c r="Z296" i="10" s="1"/>
  <c r="Q293" i="10"/>
  <c r="D292" i="10"/>
  <c r="X292" i="10" a="1"/>
  <c r="X292" i="10" s="1"/>
  <c r="Z292" i="10" s="1"/>
  <c r="D290" i="10"/>
  <c r="X290" i="10" a="1"/>
  <c r="X290" i="10" s="1"/>
  <c r="Q287" i="10"/>
  <c r="T285" i="10"/>
  <c r="T283" i="10"/>
  <c r="D282" i="10"/>
  <c r="X282" i="10" a="1"/>
  <c r="X282" i="10" s="1"/>
  <c r="Z282" i="10" s="1"/>
  <c r="D279" i="10"/>
  <c r="X279" i="10" a="1"/>
  <c r="X279" i="10" s="1"/>
  <c r="M279" i="10" s="1"/>
  <c r="D275" i="10"/>
  <c r="X275" i="10" a="1"/>
  <c r="X275" i="10" s="1"/>
  <c r="Z275" i="10" s="1"/>
  <c r="D273" i="10"/>
  <c r="X273" i="10" a="1"/>
  <c r="X273" i="10" s="1"/>
  <c r="Z273" i="10" s="1"/>
  <c r="D270" i="10"/>
  <c r="X270" i="10" a="1"/>
  <c r="X270" i="10" s="1"/>
  <c r="Z270" i="10" s="1"/>
  <c r="D268" i="10"/>
  <c r="X268" i="10" a="1"/>
  <c r="X268" i="10" s="1"/>
  <c r="Q265" i="10"/>
  <c r="D258" i="10"/>
  <c r="X258" i="10" a="1"/>
  <c r="X258" i="10" s="1"/>
  <c r="Z258" i="10" s="1"/>
  <c r="D254" i="10"/>
  <c r="X254" i="10" a="1"/>
  <c r="X254" i="10" s="1"/>
  <c r="Z254" i="10" s="1"/>
  <c r="T251" i="10"/>
  <c r="D250" i="10"/>
  <c r="X250" i="10" a="1"/>
  <c r="X250" i="10" s="1"/>
  <c r="Z250" i="10" s="1"/>
  <c r="D247" i="10"/>
  <c r="X247" i="10" a="1"/>
  <c r="X247" i="10" s="1"/>
  <c r="Z247" i="10" s="1"/>
  <c r="D245" i="10"/>
  <c r="X245" i="10" a="1"/>
  <c r="X245" i="10" s="1"/>
  <c r="Z245" i="10" s="1"/>
  <c r="D243" i="10"/>
  <c r="X243" i="10" a="1"/>
  <c r="X243" i="10" s="1"/>
  <c r="Z243" i="10" s="1"/>
  <c r="X237" i="10" a="1"/>
  <c r="X237" i="10" s="1"/>
  <c r="J237" i="10" s="1"/>
  <c r="D234" i="10"/>
  <c r="X234" i="10" a="1"/>
  <c r="X234" i="10" s="1"/>
  <c r="X231" i="10" a="1"/>
  <c r="X231" i="10" s="1"/>
  <c r="D231" i="10" s="1"/>
  <c r="D229" i="10"/>
  <c r="X229" i="10" a="1"/>
  <c r="X229" i="10" s="1"/>
  <c r="Z229" i="10" s="1"/>
  <c r="X228" i="10" a="1"/>
  <c r="X228" i="10" s="1"/>
  <c r="D225" i="10"/>
  <c r="X225" i="10" a="1"/>
  <c r="X225" i="10" s="1"/>
  <c r="Z225" i="10" s="1"/>
  <c r="X222" i="10" a="1"/>
  <c r="X222" i="10" s="1"/>
  <c r="J222" i="10" s="1"/>
  <c r="D206" i="10"/>
  <c r="X206" i="10" a="1"/>
  <c r="X206" i="10" s="1"/>
  <c r="Z206" i="10" s="1"/>
  <c r="X203" i="10" a="1"/>
  <c r="X203" i="10" s="1"/>
  <c r="P203" i="10" s="1"/>
  <c r="X200" i="10" a="1"/>
  <c r="X200" i="10" s="1"/>
  <c r="X190" i="10" a="1"/>
  <c r="X190" i="10" s="1"/>
  <c r="Z190" i="10" s="1"/>
  <c r="D186" i="10"/>
  <c r="X186" i="10" a="1"/>
  <c r="X186" i="10" s="1"/>
  <c r="Z186" i="10" s="1"/>
  <c r="D174" i="10"/>
  <c r="X174" i="10" a="1"/>
  <c r="X174" i="10" s="1"/>
  <c r="Z174" i="10" s="1"/>
  <c r="X168" i="10" a="1"/>
  <c r="X168" i="10" s="1"/>
  <c r="J168" i="10" s="1"/>
  <c r="D162" i="10"/>
  <c r="X162" i="10" a="1"/>
  <c r="X162" i="10" s="1"/>
  <c r="Z162" i="10" s="1"/>
  <c r="D153" i="10"/>
  <c r="X153" i="10" a="1"/>
  <c r="X153" i="10" s="1"/>
  <c r="X144" i="10" a="1"/>
  <c r="X144" i="10" s="1"/>
  <c r="Z144" i="10" s="1"/>
  <c r="D140" i="10"/>
  <c r="X140" i="10" a="1"/>
  <c r="X140" i="10" s="1"/>
  <c r="Z140" i="10" s="1"/>
  <c r="X130" i="10" a="1"/>
  <c r="X130" i="10" s="1"/>
  <c r="Z130" i="10" s="1"/>
  <c r="X121" i="10" a="1"/>
  <c r="X121" i="10" s="1"/>
  <c r="Z121" i="10" s="1"/>
  <c r="D108" i="10"/>
  <c r="X108" i="10" a="1"/>
  <c r="X108" i="10" s="1"/>
  <c r="Z108" i="10" s="1"/>
  <c r="X93" i="10" a="1"/>
  <c r="X93" i="10" s="1"/>
  <c r="F89" i="10"/>
  <c r="H89" i="10" s="1"/>
  <c r="X89" i="10" a="1"/>
  <c r="X89" i="10" s="1"/>
  <c r="Z89" i="10" s="1"/>
  <c r="X85" i="10" a="1"/>
  <c r="X85" i="10" s="1"/>
  <c r="D85" i="10" s="1"/>
  <c r="D79" i="10"/>
  <c r="X79" i="10" a="1"/>
  <c r="X79" i="10" s="1"/>
  <c r="X76" i="10" a="1"/>
  <c r="X76" i="10" s="1"/>
  <c r="S76" i="10" s="1"/>
  <c r="D74" i="10"/>
  <c r="X74" i="10" a="1"/>
  <c r="X74" i="10" s="1"/>
  <c r="Z74" i="10" s="1"/>
  <c r="X71" i="10" a="1"/>
  <c r="X71" i="10" s="1"/>
  <c r="D68" i="10"/>
  <c r="X68" i="10" a="1"/>
  <c r="X68" i="10" s="1"/>
  <c r="Z68" i="10" s="1"/>
  <c r="X66" i="10" a="1"/>
  <c r="X66" i="10" s="1"/>
  <c r="D66" i="10" s="1"/>
  <c r="X63" i="10" a="1"/>
  <c r="X63" i="10" s="1"/>
  <c r="Z63" i="10" s="1"/>
  <c r="X53" i="10" a="1"/>
  <c r="X53" i="10" s="1"/>
  <c r="Z53" i="10" s="1"/>
  <c r="D47" i="10"/>
  <c r="X47" i="10" a="1"/>
  <c r="X47" i="10" s="1"/>
  <c r="Z47" i="10" s="1"/>
  <c r="X46" i="10" a="1"/>
  <c r="X46" i="10" s="1"/>
  <c r="Z46" i="10" s="1"/>
  <c r="D487" i="10"/>
  <c r="X487" i="10" a="1"/>
  <c r="X487" i="10" s="1"/>
  <c r="Z487" i="10" s="1"/>
  <c r="D473" i="10"/>
  <c r="X473" i="10" a="1"/>
  <c r="X473" i="10" s="1"/>
  <c r="Z473" i="10" s="1"/>
  <c r="D457" i="10"/>
  <c r="X457" i="10" a="1"/>
  <c r="X457" i="10" s="1"/>
  <c r="Z457" i="10" s="1"/>
  <c r="K436" i="10"/>
  <c r="X436" i="10" a="1"/>
  <c r="X436" i="10" s="1"/>
  <c r="Z436" i="10" s="1"/>
  <c r="D431" i="10"/>
  <c r="X431" i="10" a="1"/>
  <c r="X431" i="10" s="1"/>
  <c r="D421" i="10"/>
  <c r="X421" i="10" a="1"/>
  <c r="X421" i="10" s="1"/>
  <c r="Z421" i="10" s="1"/>
  <c r="D409" i="10"/>
  <c r="X409" i="10" a="1"/>
  <c r="X409" i="10" s="1"/>
  <c r="Z409" i="10" s="1"/>
  <c r="D395" i="10"/>
  <c r="X395" i="10" a="1"/>
  <c r="X395" i="10" s="1"/>
  <c r="Z395" i="10" s="1"/>
  <c r="N386" i="10"/>
  <c r="X386" i="10" a="1"/>
  <c r="X386" i="10" s="1"/>
  <c r="Z386" i="10" s="1"/>
  <c r="D379" i="10"/>
  <c r="X379" i="10" a="1"/>
  <c r="X379" i="10" s="1"/>
  <c r="Z379" i="10" s="1"/>
  <c r="D346" i="10"/>
  <c r="X346" i="10" a="1"/>
  <c r="X346" i="10" s="1"/>
  <c r="D314" i="10"/>
  <c r="X314" i="10" a="1"/>
  <c r="X314" i="10" s="1"/>
  <c r="Z314" i="10" s="1"/>
  <c r="T293" i="10"/>
  <c r="D291" i="10"/>
  <c r="X291" i="10" a="1"/>
  <c r="X291" i="10" s="1"/>
  <c r="Z291" i="10" s="1"/>
  <c r="D284" i="10"/>
  <c r="X284" i="10" a="1"/>
  <c r="X284" i="10" s="1"/>
  <c r="Z284" i="10" s="1"/>
  <c r="D276" i="10"/>
  <c r="X276" i="10" a="1"/>
  <c r="X276" i="10" s="1"/>
  <c r="Z276" i="10" s="1"/>
  <c r="D271" i="10"/>
  <c r="X271" i="10" a="1"/>
  <c r="X271" i="10" s="1"/>
  <c r="Z271" i="10" s="1"/>
  <c r="Q259" i="10"/>
  <c r="X259" i="10" a="1"/>
  <c r="X259" i="10" s="1"/>
  <c r="Z259" i="10" s="1"/>
  <c r="D252" i="10"/>
  <c r="X252" i="10" a="1"/>
  <c r="X252" i="10" s="1"/>
  <c r="Z252" i="10" s="1"/>
  <c r="F232" i="10"/>
  <c r="G232" i="10" s="1"/>
  <c r="X232" i="10" a="1"/>
  <c r="X232" i="10" s="1"/>
  <c r="Z232" i="10" s="1"/>
  <c r="X212" i="10" a="1"/>
  <c r="X212" i="10" s="1"/>
  <c r="D212" i="10" s="1"/>
  <c r="D187" i="10"/>
  <c r="X187" i="10" a="1"/>
  <c r="X187" i="10" s="1"/>
  <c r="X180" i="10" a="1"/>
  <c r="X180" i="10" s="1"/>
  <c r="D180" i="10" s="1"/>
  <c r="D169" i="10"/>
  <c r="X169" i="10" a="1"/>
  <c r="X169" i="10" s="1"/>
  <c r="Z169" i="10" s="1"/>
  <c r="X157" i="10" a="1"/>
  <c r="X157" i="10" s="1"/>
  <c r="D151" i="10"/>
  <c r="X151" i="10" a="1"/>
  <c r="X151" i="10" s="1"/>
  <c r="Z151" i="10" s="1"/>
  <c r="X141" i="10" a="1"/>
  <c r="X141" i="10" s="1"/>
  <c r="J141" i="10" s="1"/>
  <c r="D134" i="10"/>
  <c r="X134" i="10" a="1"/>
  <c r="X134" i="10" s="1"/>
  <c r="Z134" i="10" s="1"/>
  <c r="X124" i="10" a="1"/>
  <c r="X124" i="10" s="1"/>
  <c r="D124" i="10" s="1"/>
  <c r="X106" i="10" a="1"/>
  <c r="X106" i="10" s="1"/>
  <c r="Z106" i="10" s="1"/>
  <c r="X83" i="10" a="1"/>
  <c r="X83" i="10" s="1"/>
  <c r="D83" i="10" s="1"/>
  <c r="D61" i="10"/>
  <c r="X61" i="10" a="1"/>
  <c r="X61" i="10" s="1"/>
  <c r="Z61" i="10" s="1"/>
  <c r="V169" i="10"/>
  <c r="AA169" i="10" s="1"/>
  <c r="V141" i="10"/>
  <c r="AA141" i="10" s="1"/>
  <c r="D511" i="10"/>
  <c r="X511" i="10" a="1"/>
  <c r="X511" i="10" s="1"/>
  <c r="J510" i="10"/>
  <c r="P508" i="10"/>
  <c r="D507" i="10"/>
  <c r="X507" i="10" a="1"/>
  <c r="X507" i="10" s="1"/>
  <c r="J506" i="10"/>
  <c r="M505" i="10"/>
  <c r="K504" i="10"/>
  <c r="X504" i="10" a="1"/>
  <c r="X504" i="10" s="1"/>
  <c r="M503" i="10"/>
  <c r="T499" i="10"/>
  <c r="F492" i="10"/>
  <c r="G492" i="10" s="1"/>
  <c r="X492" i="10" a="1"/>
  <c r="X492" i="10" s="1"/>
  <c r="Z492" i="10" s="1"/>
  <c r="D490" i="10"/>
  <c r="X490" i="10" a="1"/>
  <c r="X490" i="10" s="1"/>
  <c r="N487" i="10"/>
  <c r="D485" i="10"/>
  <c r="X485" i="10" a="1"/>
  <c r="X485" i="10" s="1"/>
  <c r="Z485" i="10" s="1"/>
  <c r="D482" i="10"/>
  <c r="X482" i="10" a="1"/>
  <c r="X482" i="10" s="1"/>
  <c r="Z482" i="10" s="1"/>
  <c r="D478" i="10"/>
  <c r="X478" i="10" a="1"/>
  <c r="X478" i="10" s="1"/>
  <c r="Z478" i="10" s="1"/>
  <c r="N474" i="10"/>
  <c r="K471" i="10"/>
  <c r="K468" i="10"/>
  <c r="T466" i="10"/>
  <c r="K464" i="10"/>
  <c r="X464" i="10" a="1"/>
  <c r="X464" i="10" s="1"/>
  <c r="Z464" i="10" s="1"/>
  <c r="D462" i="10"/>
  <c r="X462" i="10" a="1"/>
  <c r="X462" i="10" s="1"/>
  <c r="Z462" i="10" s="1"/>
  <c r="D459" i="10"/>
  <c r="X459" i="10" a="1"/>
  <c r="X459" i="10" s="1"/>
  <c r="Z459" i="10" s="1"/>
  <c r="D455" i="10"/>
  <c r="X455" i="10" a="1"/>
  <c r="X455" i="10" s="1"/>
  <c r="Z455" i="10" s="1"/>
  <c r="T447" i="10"/>
  <c r="D445" i="10"/>
  <c r="X445" i="10" a="1"/>
  <c r="X445" i="10" s="1"/>
  <c r="K443" i="10"/>
  <c r="D437" i="10"/>
  <c r="X437" i="10" a="1"/>
  <c r="X437" i="10" s="1"/>
  <c r="Z437" i="10" s="1"/>
  <c r="N435" i="10"/>
  <c r="N431" i="10"/>
  <c r="D429" i="10"/>
  <c r="X429" i="10" a="1"/>
  <c r="X429" i="10" s="1"/>
  <c r="Z429" i="10" s="1"/>
  <c r="D425" i="10"/>
  <c r="X425" i="10" a="1"/>
  <c r="X425" i="10" s="1"/>
  <c r="Z425" i="10" s="1"/>
  <c r="T422" i="10"/>
  <c r="T415" i="10"/>
  <c r="D413" i="10"/>
  <c r="X413" i="10" a="1"/>
  <c r="X413" i="10" s="1"/>
  <c r="Z413" i="10" s="1"/>
  <c r="N410" i="10"/>
  <c r="K400" i="10"/>
  <c r="X400" i="10" a="1"/>
  <c r="X400" i="10" s="1"/>
  <c r="D397" i="10"/>
  <c r="X397" i="10" a="1"/>
  <c r="X397" i="10" s="1"/>
  <c r="N395" i="10"/>
  <c r="D393" i="10"/>
  <c r="X393" i="10" a="1"/>
  <c r="X393" i="10" s="1"/>
  <c r="Z393" i="10" s="1"/>
  <c r="D391" i="10"/>
  <c r="X391" i="10" a="1"/>
  <c r="X391" i="10" s="1"/>
  <c r="Z391" i="10" s="1"/>
  <c r="K388" i="10"/>
  <c r="X388" i="10" a="1"/>
  <c r="X388" i="10" s="1"/>
  <c r="Z388" i="10" s="1"/>
  <c r="D377" i="10"/>
  <c r="X377" i="10" a="1"/>
  <c r="X377" i="10" s="1"/>
  <c r="Z377" i="10" s="1"/>
  <c r="D375" i="10"/>
  <c r="X375" i="10" a="1"/>
  <c r="X375" i="10" s="1"/>
  <c r="Z375" i="10" s="1"/>
  <c r="N364" i="10"/>
  <c r="D362" i="10"/>
  <c r="X362" i="10" a="1"/>
  <c r="X362" i="10" s="1"/>
  <c r="D358" i="10"/>
  <c r="X358" i="10" a="1"/>
  <c r="X358" i="10" s="1"/>
  <c r="Z358" i="10" s="1"/>
  <c r="D353" i="10"/>
  <c r="X353" i="10" a="1"/>
  <c r="X353" i="10" s="1"/>
  <c r="Z353" i="10" s="1"/>
  <c r="D348" i="10"/>
  <c r="X348" i="10" a="1"/>
  <c r="X348" i="10" s="1"/>
  <c r="Z348" i="10" s="1"/>
  <c r="D342" i="10"/>
  <c r="X342" i="10" a="1"/>
  <c r="X342" i="10" s="1"/>
  <c r="M342" i="10" s="1"/>
  <c r="D338" i="10"/>
  <c r="X338" i="10" a="1"/>
  <c r="X338" i="10" s="1"/>
  <c r="P338" i="10" s="1"/>
  <c r="Q335" i="10"/>
  <c r="Q331" i="10"/>
  <c r="D327" i="10"/>
  <c r="X327" i="10" a="1"/>
  <c r="X327" i="10" s="1"/>
  <c r="D325" i="10"/>
  <c r="X325" i="10" a="1"/>
  <c r="X325" i="10" s="1"/>
  <c r="Z325" i="10" s="1"/>
  <c r="D321" i="10"/>
  <c r="X321" i="10" a="1"/>
  <c r="X321" i="10" s="1"/>
  <c r="D312" i="10"/>
  <c r="X312" i="10" a="1"/>
  <c r="X312" i="10" s="1"/>
  <c r="D308" i="10"/>
  <c r="X308" i="10" a="1"/>
  <c r="X308" i="10" s="1"/>
  <c r="Z308" i="10" s="1"/>
  <c r="D306" i="10"/>
  <c r="X306" i="10" a="1"/>
  <c r="X306" i="10" s="1"/>
  <c r="Z306" i="10" s="1"/>
  <c r="D302" i="10"/>
  <c r="X302" i="10" a="1"/>
  <c r="X302" i="10" s="1"/>
  <c r="N293" i="10"/>
  <c r="T291" i="10"/>
  <c r="Q289" i="10"/>
  <c r="N287" i="10"/>
  <c r="K285" i="10"/>
  <c r="Q283" i="10"/>
  <c r="D278" i="10"/>
  <c r="X278" i="10" a="1"/>
  <c r="X278" i="10" s="1"/>
  <c r="Z278" i="10" s="1"/>
  <c r="D274" i="10"/>
  <c r="X274" i="10" a="1"/>
  <c r="X274" i="10" s="1"/>
  <c r="D272" i="10"/>
  <c r="X272" i="10" a="1"/>
  <c r="X272" i="10" s="1"/>
  <c r="Z272" i="10" s="1"/>
  <c r="Q269" i="10"/>
  <c r="F265" i="10"/>
  <c r="G265" i="10" s="1"/>
  <c r="D262" i="10"/>
  <c r="X262" i="10" a="1"/>
  <c r="X262" i="10" s="1"/>
  <c r="Z262" i="10" s="1"/>
  <c r="D261" i="10"/>
  <c r="X261" i="10" a="1"/>
  <c r="X261" i="10" s="1"/>
  <c r="K253" i="10"/>
  <c r="Q251" i="10"/>
  <c r="D246" i="10"/>
  <c r="X246" i="10" a="1"/>
  <c r="X246" i="10" s="1"/>
  <c r="P246" i="10" s="1"/>
  <c r="T244" i="10"/>
  <c r="D242" i="10"/>
  <c r="X242" i="10" a="1"/>
  <c r="X242" i="10" s="1"/>
  <c r="Z242" i="10" s="1"/>
  <c r="D240" i="10"/>
  <c r="X240" i="10" a="1"/>
  <c r="X240" i="10" s="1"/>
  <c r="Z240" i="10" s="1"/>
  <c r="D238" i="10"/>
  <c r="X238" i="10" a="1"/>
  <c r="X238" i="10" s="1"/>
  <c r="Z238" i="10" s="1"/>
  <c r="X230" i="10" a="1"/>
  <c r="X230" i="10" s="1"/>
  <c r="D227" i="10"/>
  <c r="X227" i="10" a="1"/>
  <c r="X227" i="10" s="1"/>
  <c r="D208" i="10"/>
  <c r="X208" i="10" a="1"/>
  <c r="X208" i="10" s="1"/>
  <c r="Z208" i="10" s="1"/>
  <c r="D205" i="10"/>
  <c r="X205" i="10" a="1"/>
  <c r="X205" i="10" s="1"/>
  <c r="Z205" i="10" s="1"/>
  <c r="X195" i="10" a="1"/>
  <c r="X195" i="10" s="1"/>
  <c r="M195" i="10" s="1"/>
  <c r="X192" i="10" a="1"/>
  <c r="X192" i="10" s="1"/>
  <c r="Z192" i="10" s="1"/>
  <c r="D189" i="10"/>
  <c r="X189" i="10" a="1"/>
  <c r="X189" i="10" s="1"/>
  <c r="Z189" i="10" s="1"/>
  <c r="X182" i="10" a="1"/>
  <c r="X182" i="10" s="1"/>
  <c r="Z182" i="10" s="1"/>
  <c r="X171" i="10" a="1"/>
  <c r="X171" i="10" s="1"/>
  <c r="M171" i="10" s="1"/>
  <c r="D152" i="10"/>
  <c r="X152" i="10" a="1"/>
  <c r="X152" i="10" s="1"/>
  <c r="Z152" i="10" s="1"/>
  <c r="X149" i="10" a="1"/>
  <c r="X149" i="10" s="1"/>
  <c r="J149" i="10" s="1"/>
  <c r="D146" i="10"/>
  <c r="X146" i="10" a="1"/>
  <c r="X146" i="10" s="1"/>
  <c r="Z146" i="10" s="1"/>
  <c r="X143" i="10" a="1"/>
  <c r="X143" i="10" s="1"/>
  <c r="D139" i="10"/>
  <c r="X139" i="10" a="1"/>
  <c r="X139" i="10" s="1"/>
  <c r="X136" i="10" a="1"/>
  <c r="X136" i="10" s="1"/>
  <c r="D133" i="10"/>
  <c r="X133" i="10" a="1"/>
  <c r="X133" i="10" s="1"/>
  <c r="Z133" i="10" s="1"/>
  <c r="X129" i="10" a="1"/>
  <c r="X129" i="10" s="1"/>
  <c r="D123" i="10"/>
  <c r="X123" i="10" a="1"/>
  <c r="X123" i="10" s="1"/>
  <c r="Z123" i="10" s="1"/>
  <c r="D114" i="10"/>
  <c r="X114" i="10" a="1"/>
  <c r="X114" i="10" s="1"/>
  <c r="Z114" i="10" s="1"/>
  <c r="D92" i="10"/>
  <c r="X92" i="10" a="1"/>
  <c r="X92" i="10" s="1"/>
  <c r="D88" i="10"/>
  <c r="X88" i="10" a="1"/>
  <c r="X88" i="10" s="1"/>
  <c r="Z88" i="10" s="1"/>
  <c r="X81" i="10" a="1"/>
  <c r="X81" i="10" s="1"/>
  <c r="Z81" i="10" s="1"/>
  <c r="X78" i="10" a="1"/>
  <c r="X78" i="10" s="1"/>
  <c r="J78" i="10" s="1"/>
  <c r="D70" i="10"/>
  <c r="X70" i="10" a="1"/>
  <c r="X70" i="10" s="1"/>
  <c r="Z70" i="10" s="1"/>
  <c r="X67" i="10" a="1"/>
  <c r="X67" i="10" s="1"/>
  <c r="D67" i="10" s="1"/>
  <c r="X52" i="10" a="1"/>
  <c r="X52" i="10" s="1"/>
  <c r="D52" i="10" s="1"/>
  <c r="D50" i="10"/>
  <c r="X50" i="10" a="1"/>
  <c r="X50" i="10" s="1"/>
  <c r="Z50" i="10" s="1"/>
  <c r="X45" i="10" a="1"/>
  <c r="X45" i="10" s="1"/>
  <c r="J45" i="10" s="1"/>
  <c r="X26" i="10" a="1"/>
  <c r="X26" i="10" s="1"/>
  <c r="Q508" i="10"/>
  <c r="K508" i="10"/>
  <c r="F484" i="10"/>
  <c r="H484" i="10" s="1"/>
  <c r="K484" i="10"/>
  <c r="D458" i="10"/>
  <c r="N458" i="10"/>
  <c r="T458" i="10"/>
  <c r="D454" i="10"/>
  <c r="N454" i="10"/>
  <c r="T454" i="10"/>
  <c r="F412" i="10"/>
  <c r="G412" i="10" s="1"/>
  <c r="K412" i="10"/>
  <c r="D403" i="10"/>
  <c r="K403" i="10"/>
  <c r="N403" i="10"/>
  <c r="D360" i="10"/>
  <c r="Q360" i="10"/>
  <c r="T360" i="10"/>
  <c r="D333" i="10"/>
  <c r="K333" i="10"/>
  <c r="Q333" i="10"/>
  <c r="D323" i="10"/>
  <c r="K323" i="10"/>
  <c r="N323" i="10"/>
  <c r="D310" i="10"/>
  <c r="N310" i="10"/>
  <c r="D295" i="10"/>
  <c r="N295" i="10"/>
  <c r="Q295" i="10"/>
  <c r="D267" i="10"/>
  <c r="N267" i="10"/>
  <c r="Q267" i="10"/>
  <c r="K267" i="10"/>
  <c r="T267" i="10"/>
  <c r="D196" i="10"/>
  <c r="D154" i="10"/>
  <c r="Z196" i="10"/>
  <c r="D467" i="10"/>
  <c r="K467" i="10"/>
  <c r="N467" i="10"/>
  <c r="D383" i="10"/>
  <c r="N383" i="10"/>
  <c r="D372" i="10"/>
  <c r="N372" i="10"/>
  <c r="D366" i="10"/>
  <c r="K366" i="10"/>
  <c r="D297" i="10"/>
  <c r="Q297" i="10"/>
  <c r="D236" i="10"/>
  <c r="D167" i="10"/>
  <c r="D161" i="10"/>
  <c r="D156" i="10"/>
  <c r="D87" i="10"/>
  <c r="D84" i="10"/>
  <c r="P383" i="10"/>
  <c r="Z156" i="10"/>
  <c r="Z333" i="10"/>
  <c r="Q512" i="10"/>
  <c r="D506" i="10"/>
  <c r="T506" i="10"/>
  <c r="N506" i="10"/>
  <c r="D486" i="10"/>
  <c r="N486" i="10"/>
  <c r="D479" i="10"/>
  <c r="K479" i="10"/>
  <c r="T479" i="10"/>
  <c r="D471" i="10"/>
  <c r="N471" i="10"/>
  <c r="T471" i="10"/>
  <c r="F468" i="10"/>
  <c r="H468" i="10" s="1"/>
  <c r="F460" i="10"/>
  <c r="H460" i="10" s="1"/>
  <c r="K460" i="10"/>
  <c r="K456" i="10"/>
  <c r="Q456" i="10"/>
  <c r="N434" i="10"/>
  <c r="Q432" i="10"/>
  <c r="V432" i="10"/>
  <c r="AA432" i="10" s="1"/>
  <c r="D427" i="10"/>
  <c r="T427" i="10"/>
  <c r="D411" i="10"/>
  <c r="K411" i="10"/>
  <c r="Q411" i="10"/>
  <c r="T403" i="10"/>
  <c r="D394" i="10"/>
  <c r="N394" i="10"/>
  <c r="N375" i="10"/>
  <c r="T372" i="10"/>
  <c r="D368" i="10"/>
  <c r="K368" i="10"/>
  <c r="Q368" i="10"/>
  <c r="K358" i="10"/>
  <c r="D352" i="10"/>
  <c r="K352" i="10"/>
  <c r="N352" i="10"/>
  <c r="D334" i="10"/>
  <c r="N334" i="10"/>
  <c r="D329" i="10"/>
  <c r="Q329" i="10"/>
  <c r="T329" i="10"/>
  <c r="D324" i="10"/>
  <c r="K324" i="10"/>
  <c r="D319" i="10"/>
  <c r="Q319" i="10"/>
  <c r="N306" i="10"/>
  <c r="D253" i="10"/>
  <c r="N253" i="10"/>
  <c r="Q253" i="10"/>
  <c r="D249" i="10"/>
  <c r="F249" i="10"/>
  <c r="G249" i="10" s="1"/>
  <c r="Q249" i="10"/>
  <c r="D198" i="10"/>
  <c r="D176" i="10"/>
  <c r="D166" i="10"/>
  <c r="D137" i="10"/>
  <c r="D126" i="10"/>
  <c r="D115" i="10"/>
  <c r="D96" i="10"/>
  <c r="Z96" i="10"/>
  <c r="D73" i="10"/>
  <c r="F73" i="10"/>
  <c r="H73" i="10" s="1"/>
  <c r="D58" i="10"/>
  <c r="D56" i="10"/>
  <c r="V56" i="10"/>
  <c r="AA56" i="10" s="1"/>
  <c r="D164" i="10"/>
  <c r="D142" i="10"/>
  <c r="F142" i="10"/>
  <c r="G142" i="10" s="1"/>
  <c r="D82" i="10"/>
  <c r="D48" i="10"/>
  <c r="V267" i="10"/>
  <c r="AA267" i="10" s="1"/>
  <c r="D510" i="10"/>
  <c r="T510" i="10"/>
  <c r="D491" i="10"/>
  <c r="N491" i="10"/>
  <c r="T491" i="10"/>
  <c r="D463" i="10"/>
  <c r="K463" i="10"/>
  <c r="N463" i="10"/>
  <c r="D442" i="10"/>
  <c r="N442" i="10"/>
  <c r="D419" i="10"/>
  <c r="K419" i="10"/>
  <c r="T419" i="10"/>
  <c r="D407" i="10"/>
  <c r="N407" i="10"/>
  <c r="T407" i="10"/>
  <c r="D305" i="10"/>
  <c r="N305" i="10"/>
  <c r="Q305" i="10"/>
  <c r="D301" i="10"/>
  <c r="F301" i="10"/>
  <c r="G301" i="10" s="1"/>
  <c r="Q301" i="10"/>
  <c r="D257" i="10"/>
  <c r="Q257" i="10"/>
  <c r="T257" i="10"/>
  <c r="F257" i="10"/>
  <c r="G257" i="10" s="1"/>
  <c r="D224" i="10"/>
  <c r="F171" i="10"/>
  <c r="H171" i="10" s="1"/>
  <c r="D131" i="10"/>
  <c r="Z131" i="10"/>
  <c r="V403" i="10"/>
  <c r="AA403" i="10" s="1"/>
  <c r="Z215" i="10"/>
  <c r="F508" i="10"/>
  <c r="H508" i="10" s="1"/>
  <c r="D503" i="10"/>
  <c r="T503" i="10"/>
  <c r="D495" i="10"/>
  <c r="T495" i="10"/>
  <c r="D475" i="10"/>
  <c r="K475" i="10"/>
  <c r="N475" i="10"/>
  <c r="T467" i="10"/>
  <c r="T463" i="10"/>
  <c r="D451" i="10"/>
  <c r="K451" i="10"/>
  <c r="N430" i="10"/>
  <c r="D415" i="10"/>
  <c r="K415" i="10"/>
  <c r="N415" i="10"/>
  <c r="Q412" i="10"/>
  <c r="Q403" i="10"/>
  <c r="F388" i="10"/>
  <c r="H388" i="10" s="1"/>
  <c r="D386" i="10"/>
  <c r="T386" i="10"/>
  <c r="D380" i="10"/>
  <c r="K380" i="10"/>
  <c r="N380" i="10"/>
  <c r="Q372" i="10"/>
  <c r="K360" i="10"/>
  <c r="T333" i="10"/>
  <c r="N330" i="10"/>
  <c r="D328" i="10"/>
  <c r="K328" i="10"/>
  <c r="Q328" i="10"/>
  <c r="T323" i="10"/>
  <c r="K295" i="10"/>
  <c r="D263" i="10"/>
  <c r="Q263" i="10"/>
  <c r="D259" i="10"/>
  <c r="K259" i="10"/>
  <c r="N259" i="10"/>
  <c r="T259" i="10"/>
  <c r="D216" i="10"/>
  <c r="D193" i="10"/>
  <c r="F193" i="10"/>
  <c r="G193" i="10" s="1"/>
  <c r="D184" i="10"/>
  <c r="D110" i="10"/>
  <c r="D104" i="10"/>
  <c r="D89" i="10"/>
  <c r="D80" i="10"/>
  <c r="N470" i="10"/>
  <c r="N466" i="10"/>
  <c r="N462" i="10"/>
  <c r="N414" i="10"/>
  <c r="N406" i="10"/>
  <c r="K391" i="10"/>
  <c r="K376" i="10"/>
  <c r="N359" i="10"/>
  <c r="K356" i="10"/>
  <c r="Q353" i="10"/>
  <c r="N351" i="10"/>
  <c r="K348" i="10"/>
  <c r="K339" i="10"/>
  <c r="K331" i="10"/>
  <c r="N321" i="10"/>
  <c r="N318" i="10"/>
  <c r="Q308" i="10"/>
  <c r="N307" i="10"/>
  <c r="K303" i="10"/>
  <c r="D299" i="10"/>
  <c r="Q299" i="10"/>
  <c r="D285" i="10"/>
  <c r="N285" i="10"/>
  <c r="Q285" i="10"/>
  <c r="D281" i="10"/>
  <c r="F281" i="10"/>
  <c r="G281" i="10" s="1"/>
  <c r="Q281" i="10"/>
  <c r="D255" i="10"/>
  <c r="Q255" i="10"/>
  <c r="D217" i="10"/>
  <c r="F187" i="10"/>
  <c r="G187" i="10" s="1"/>
  <c r="D185" i="10"/>
  <c r="D172" i="10"/>
  <c r="D163" i="10"/>
  <c r="F163" i="10"/>
  <c r="H163" i="10" s="1"/>
  <c r="D158" i="10"/>
  <c r="D155" i="10"/>
  <c r="F155" i="10"/>
  <c r="H155" i="10" s="1"/>
  <c r="D150" i="10"/>
  <c r="D120" i="10"/>
  <c r="D111" i="10"/>
  <c r="D98" i="10"/>
  <c r="T487" i="10"/>
  <c r="T443" i="10"/>
  <c r="Q435" i="10"/>
  <c r="Q431" i="10"/>
  <c r="D277" i="10"/>
  <c r="K277" i="10"/>
  <c r="N277" i="10"/>
  <c r="D232" i="10"/>
  <c r="D219" i="10"/>
  <c r="D200" i="10"/>
  <c r="D192" i="10"/>
  <c r="D190" i="10"/>
  <c r="D182" i="10"/>
  <c r="D173" i="10"/>
  <c r="D132" i="10"/>
  <c r="D106" i="10"/>
  <c r="D94" i="10"/>
  <c r="D81" i="10"/>
  <c r="F81" i="10"/>
  <c r="H81" i="10" s="1"/>
  <c r="D72" i="10"/>
  <c r="F291" i="10"/>
  <c r="G291" i="10" s="1"/>
  <c r="K287" i="10"/>
  <c r="K283" i="10"/>
  <c r="Q279" i="10"/>
  <c r="F273" i="10"/>
  <c r="G273" i="10" s="1"/>
  <c r="K269" i="10"/>
  <c r="K251" i="10"/>
  <c r="K245" i="10"/>
  <c r="F244" i="10"/>
  <c r="G244" i="10" s="1"/>
  <c r="F240" i="10"/>
  <c r="G240" i="10" s="1"/>
  <c r="F103" i="10"/>
  <c r="H103" i="10" s="1"/>
  <c r="F66" i="10"/>
  <c r="H66" i="10" s="1"/>
  <c r="F50" i="10"/>
  <c r="G50" i="10" s="1"/>
  <c r="N507" i="10"/>
  <c r="F479" i="10"/>
  <c r="G479" i="10" s="1"/>
  <c r="D480" i="10"/>
  <c r="T459" i="10"/>
  <c r="F451" i="10"/>
  <c r="G451" i="10" s="1"/>
  <c r="D452" i="10"/>
  <c r="F447" i="10"/>
  <c r="H447" i="10" s="1"/>
  <c r="D448" i="10"/>
  <c r="T423" i="10"/>
  <c r="F419" i="10"/>
  <c r="G419" i="10" s="1"/>
  <c r="D420" i="10"/>
  <c r="F415" i="10"/>
  <c r="H415" i="10" s="1"/>
  <c r="D416" i="10"/>
  <c r="Q385" i="10"/>
  <c r="Q247" i="10"/>
  <c r="D44" i="10"/>
  <c r="V455" i="10"/>
  <c r="AA455" i="10" s="1"/>
  <c r="M411" i="10"/>
  <c r="Z411" i="10"/>
  <c r="V379" i="10"/>
  <c r="AA379" i="10" s="1"/>
  <c r="V263" i="10"/>
  <c r="AA263" i="10" s="1"/>
  <c r="F496" i="10"/>
  <c r="G496" i="10" s="1"/>
  <c r="D497" i="10"/>
  <c r="Z483" i="10"/>
  <c r="M428" i="10"/>
  <c r="Z428" i="10"/>
  <c r="F504" i="10"/>
  <c r="G504" i="10" s="1"/>
  <c r="D505" i="10"/>
  <c r="F495" i="10"/>
  <c r="G495" i="10" s="1"/>
  <c r="D496" i="10"/>
  <c r="T455" i="10"/>
  <c r="F337" i="10"/>
  <c r="H337" i="10" s="1"/>
  <c r="D337" i="10"/>
  <c r="F201" i="10"/>
  <c r="H201" i="10" s="1"/>
  <c r="D202" i="10"/>
  <c r="F199" i="10"/>
  <c r="G199" i="10" s="1"/>
  <c r="D199" i="10"/>
  <c r="D183" i="10"/>
  <c r="F105" i="10"/>
  <c r="G105" i="10" s="1"/>
  <c r="D105" i="10"/>
  <c r="F94" i="10"/>
  <c r="G94" i="10" s="1"/>
  <c r="F74" i="10"/>
  <c r="H74" i="10" s="1"/>
  <c r="D75" i="10"/>
  <c r="D21" i="10"/>
  <c r="V427" i="10"/>
  <c r="AA427" i="10" s="1"/>
  <c r="V247" i="10"/>
  <c r="AA247" i="10" s="1"/>
  <c r="V157" i="10"/>
  <c r="AA157" i="10" s="1"/>
  <c r="Z92" i="10"/>
  <c r="N499" i="10"/>
  <c r="F491" i="10"/>
  <c r="G491" i="10" s="1"/>
  <c r="D492" i="10"/>
  <c r="F487" i="10"/>
  <c r="H487" i="10" s="1"/>
  <c r="D488" i="10"/>
  <c r="F480" i="10"/>
  <c r="G480" i="10" s="1"/>
  <c r="D481" i="10"/>
  <c r="F475" i="10"/>
  <c r="G475" i="10" s="1"/>
  <c r="D476" i="10"/>
  <c r="F471" i="10"/>
  <c r="G471" i="10" s="1"/>
  <c r="D472" i="10"/>
  <c r="Q459" i="10"/>
  <c r="Q452" i="10"/>
  <c r="T451" i="10"/>
  <c r="F448" i="10"/>
  <c r="G448" i="10" s="1"/>
  <c r="D449" i="10"/>
  <c r="F443" i="10"/>
  <c r="G443" i="10" s="1"/>
  <c r="D444" i="10"/>
  <c r="F439" i="10"/>
  <c r="G439" i="10" s="1"/>
  <c r="D440" i="10"/>
  <c r="Q423" i="10"/>
  <c r="Q420" i="10"/>
  <c r="J411" i="10"/>
  <c r="F407" i="10"/>
  <c r="G407" i="10" s="1"/>
  <c r="D408" i="10"/>
  <c r="F395" i="10"/>
  <c r="G395" i="10" s="1"/>
  <c r="D396" i="10"/>
  <c r="F391" i="10"/>
  <c r="G391" i="10" s="1"/>
  <c r="D392" i="10"/>
  <c r="T378" i="10"/>
  <c r="Q377" i="10"/>
  <c r="T370" i="10"/>
  <c r="Q369" i="10"/>
  <c r="F368" i="10"/>
  <c r="G368" i="10" s="1"/>
  <c r="T362" i="10"/>
  <c r="Q361" i="10"/>
  <c r="F360" i="10"/>
  <c r="G360" i="10" s="1"/>
  <c r="T354" i="10"/>
  <c r="T346" i="10"/>
  <c r="Q345" i="10"/>
  <c r="F344" i="10"/>
  <c r="G344" i="10" s="1"/>
  <c r="Q336" i="10"/>
  <c r="F335" i="10"/>
  <c r="H335" i="10" s="1"/>
  <c r="F333" i="10"/>
  <c r="G333" i="10" s="1"/>
  <c r="N327" i="10"/>
  <c r="T326" i="10"/>
  <c r="N319" i="10"/>
  <c r="F317" i="10"/>
  <c r="G317" i="10" s="1"/>
  <c r="D317" i="10"/>
  <c r="Q313" i="10"/>
  <c r="D313" i="10"/>
  <c r="F311" i="10"/>
  <c r="G311" i="10" s="1"/>
  <c r="F303" i="10"/>
  <c r="G303" i="10" s="1"/>
  <c r="N299" i="10"/>
  <c r="N297" i="10"/>
  <c r="F293" i="10"/>
  <c r="G293" i="10" s="1"/>
  <c r="N289" i="10"/>
  <c r="F285" i="10"/>
  <c r="G285" i="10" s="1"/>
  <c r="F283" i="10"/>
  <c r="G283" i="10" s="1"/>
  <c r="N279" i="10"/>
  <c r="F275" i="10"/>
  <c r="G275" i="10" s="1"/>
  <c r="N271" i="10"/>
  <c r="F267" i="10"/>
  <c r="G267" i="10" s="1"/>
  <c r="N263" i="10"/>
  <c r="F259" i="10"/>
  <c r="G259" i="10" s="1"/>
  <c r="N255" i="10"/>
  <c r="F251" i="10"/>
  <c r="G251" i="10" s="1"/>
  <c r="N247" i="10"/>
  <c r="T242" i="10"/>
  <c r="F196" i="10"/>
  <c r="G196" i="10" s="1"/>
  <c r="F195" i="10"/>
  <c r="G195" i="10" s="1"/>
  <c r="D195" i="10"/>
  <c r="F156" i="10"/>
  <c r="H156" i="10" s="1"/>
  <c r="F130" i="10"/>
  <c r="G130" i="10" s="1"/>
  <c r="F129" i="10"/>
  <c r="G129" i="10" s="1"/>
  <c r="D129" i="10"/>
  <c r="F117" i="10"/>
  <c r="G117" i="10" s="1"/>
  <c r="D117" i="10"/>
  <c r="F97" i="10"/>
  <c r="G97" i="10" s="1"/>
  <c r="D97" i="10"/>
  <c r="F46" i="10"/>
  <c r="G46" i="10" s="1"/>
  <c r="V39" i="10"/>
  <c r="AA39" i="10" s="1"/>
  <c r="F23" i="10"/>
  <c r="G23" i="10" s="1"/>
  <c r="W479" i="10"/>
  <c r="J454" i="10"/>
  <c r="Z454" i="10"/>
  <c r="M419" i="10"/>
  <c r="J403" i="10"/>
  <c r="Z403" i="10"/>
  <c r="V399" i="10"/>
  <c r="AA399" i="10" s="1"/>
  <c r="V353" i="10"/>
  <c r="AA353" i="10" s="1"/>
  <c r="V279" i="10"/>
  <c r="AA279" i="10" s="1"/>
  <c r="Z257" i="10"/>
  <c r="Z236" i="10"/>
  <c r="V195" i="10"/>
  <c r="AA195" i="10" s="1"/>
  <c r="V191" i="10"/>
  <c r="AA191" i="10" s="1"/>
  <c r="V165" i="10"/>
  <c r="AA165" i="10" s="1"/>
  <c r="Z157" i="10"/>
  <c r="V136" i="10"/>
  <c r="AA136" i="10" s="1"/>
  <c r="V73" i="10"/>
  <c r="AA73" i="10" s="1"/>
  <c r="P14" i="10"/>
  <c r="V265" i="10"/>
  <c r="AA265" i="10" s="1"/>
  <c r="Z126" i="10"/>
  <c r="F511" i="10"/>
  <c r="G511" i="10" s="1"/>
  <c r="D512" i="10"/>
  <c r="Q507" i="10"/>
  <c r="K507" i="10"/>
  <c r="Q503" i="10"/>
  <c r="K503" i="10"/>
  <c r="T498" i="10"/>
  <c r="Q496" i="10"/>
  <c r="Q495" i="10"/>
  <c r="T494" i="10"/>
  <c r="Q492" i="10"/>
  <c r="F483" i="10"/>
  <c r="G483" i="10" s="1"/>
  <c r="D484" i="10"/>
  <c r="N483" i="10"/>
  <c r="T482" i="10"/>
  <c r="Q480" i="10"/>
  <c r="Q479" i="10"/>
  <c r="T478" i="10"/>
  <c r="Q476" i="10"/>
  <c r="F467" i="10"/>
  <c r="G467" i="10" s="1"/>
  <c r="D468" i="10"/>
  <c r="F463" i="10"/>
  <c r="G463" i="10" s="1"/>
  <c r="D464" i="10"/>
  <c r="N459" i="10"/>
  <c r="N455" i="10"/>
  <c r="K452" i="10"/>
  <c r="Q451" i="10"/>
  <c r="T450" i="10"/>
  <c r="Q448" i="10"/>
  <c r="Q447" i="10"/>
  <c r="T446" i="10"/>
  <c r="Q444" i="10"/>
  <c r="F435" i="10"/>
  <c r="G435" i="10" s="1"/>
  <c r="D436" i="10"/>
  <c r="F434" i="10"/>
  <c r="G434" i="10" s="1"/>
  <c r="D434" i="10"/>
  <c r="F431" i="10"/>
  <c r="H431" i="10" s="1"/>
  <c r="D432" i="10"/>
  <c r="F430" i="10"/>
  <c r="G430" i="10" s="1"/>
  <c r="D430" i="10"/>
  <c r="N427" i="10"/>
  <c r="N423" i="10"/>
  <c r="K420" i="10"/>
  <c r="Q419" i="10"/>
  <c r="T418" i="10"/>
  <c r="Q416" i="10"/>
  <c r="P411" i="10"/>
  <c r="F403" i="10"/>
  <c r="G403" i="10" s="1"/>
  <c r="D404" i="10"/>
  <c r="F399" i="10"/>
  <c r="G399" i="10" s="1"/>
  <c r="D400" i="10"/>
  <c r="N399" i="10"/>
  <c r="T398" i="10"/>
  <c r="Q396" i="10"/>
  <c r="F387" i="10"/>
  <c r="G387" i="10" s="1"/>
  <c r="D388" i="10"/>
  <c r="K385" i="10"/>
  <c r="Q378" i="10"/>
  <c r="K377" i="10"/>
  <c r="Q374" i="10"/>
  <c r="Q370" i="10"/>
  <c r="K369" i="10"/>
  <c r="Q362" i="10"/>
  <c r="K361" i="10"/>
  <c r="Q354" i="10"/>
  <c r="F352" i="10"/>
  <c r="G352" i="10" s="1"/>
  <c r="Q349" i="10"/>
  <c r="D349" i="10"/>
  <c r="Q346" i="10"/>
  <c r="K345" i="10"/>
  <c r="K343" i="10"/>
  <c r="T342" i="10"/>
  <c r="Q341" i="10"/>
  <c r="Q340" i="10"/>
  <c r="F339" i="10"/>
  <c r="H339" i="10" s="1"/>
  <c r="T337" i="10"/>
  <c r="F331" i="10"/>
  <c r="G331" i="10" s="1"/>
  <c r="F329" i="10"/>
  <c r="H329" i="10" s="1"/>
  <c r="K327" i="10"/>
  <c r="N326" i="10"/>
  <c r="F321" i="10"/>
  <c r="G321" i="10" s="1"/>
  <c r="K319" i="10"/>
  <c r="F315" i="10"/>
  <c r="H315" i="10" s="1"/>
  <c r="D316" i="10"/>
  <c r="K315" i="10"/>
  <c r="Q312" i="10"/>
  <c r="Q309" i="10"/>
  <c r="K307" i="10"/>
  <c r="T305" i="10"/>
  <c r="F305" i="10"/>
  <c r="G305" i="10" s="1"/>
  <c r="N301" i="10"/>
  <c r="K299" i="10"/>
  <c r="K297" i="10"/>
  <c r="T295" i="10"/>
  <c r="F295" i="10"/>
  <c r="G295" i="10" s="1"/>
  <c r="N291" i="10"/>
  <c r="K289" i="10"/>
  <c r="T287" i="10"/>
  <c r="F287" i="10"/>
  <c r="G287" i="10" s="1"/>
  <c r="N281" i="10"/>
  <c r="K279" i="10"/>
  <c r="T277" i="10"/>
  <c r="F277" i="10"/>
  <c r="G277" i="10" s="1"/>
  <c r="N273" i="10"/>
  <c r="K271" i="10"/>
  <c r="T269" i="10"/>
  <c r="F269" i="10"/>
  <c r="G269" i="10" s="1"/>
  <c r="N265" i="10"/>
  <c r="K263" i="10"/>
  <c r="T261" i="10"/>
  <c r="F261" i="10"/>
  <c r="G261" i="10" s="1"/>
  <c r="N257" i="10"/>
  <c r="K255" i="10"/>
  <c r="T253" i="10"/>
  <c r="F253" i="10"/>
  <c r="G253" i="10" s="1"/>
  <c r="N249" i="10"/>
  <c r="K247" i="10"/>
  <c r="T245" i="10"/>
  <c r="F245" i="10"/>
  <c r="G245" i="10" s="1"/>
  <c r="N244" i="10"/>
  <c r="T243" i="10"/>
  <c r="Q242" i="10"/>
  <c r="F238" i="10"/>
  <c r="G238" i="10" s="1"/>
  <c r="F226" i="10"/>
  <c r="G226" i="10" s="1"/>
  <c r="D226" i="10"/>
  <c r="F224" i="10"/>
  <c r="H224" i="10" s="1"/>
  <c r="F220" i="10"/>
  <c r="G220" i="10" s="1"/>
  <c r="F215" i="10"/>
  <c r="G215" i="10" s="1"/>
  <c r="D215" i="10"/>
  <c r="F211" i="10"/>
  <c r="G211" i="10" s="1"/>
  <c r="D211" i="10"/>
  <c r="F207" i="10"/>
  <c r="G207" i="10" s="1"/>
  <c r="D207" i="10"/>
  <c r="F186" i="10"/>
  <c r="G186" i="10" s="1"/>
  <c r="F184" i="10"/>
  <c r="H184" i="10" s="1"/>
  <c r="F177" i="10"/>
  <c r="G177" i="10" s="1"/>
  <c r="D177" i="10"/>
  <c r="F164" i="10"/>
  <c r="H164" i="10" s="1"/>
  <c r="F109" i="10"/>
  <c r="G109" i="10" s="1"/>
  <c r="D109" i="10"/>
  <c r="F101" i="10"/>
  <c r="G101" i="10" s="1"/>
  <c r="D101" i="10"/>
  <c r="D90" i="10"/>
  <c r="F60" i="10"/>
  <c r="G60" i="10" s="1"/>
  <c r="F58" i="10"/>
  <c r="H58" i="10" s="1"/>
  <c r="F57" i="10"/>
  <c r="H57" i="10" s="1"/>
  <c r="V33" i="10"/>
  <c r="AA33" i="10" s="1"/>
  <c r="Z30" i="10"/>
  <c r="T507" i="10"/>
  <c r="F499" i="10"/>
  <c r="G499" i="10" s="1"/>
  <c r="D500" i="10"/>
  <c r="F353" i="10"/>
  <c r="H353" i="10" s="1"/>
  <c r="F341" i="10"/>
  <c r="G341" i="10" s="1"/>
  <c r="K500" i="10"/>
  <c r="Q455" i="10"/>
  <c r="Q427" i="10"/>
  <c r="F416" i="10"/>
  <c r="G416" i="10" s="1"/>
  <c r="D417" i="10"/>
  <c r="N385" i="10"/>
  <c r="F384" i="10"/>
  <c r="G384" i="10" s="1"/>
  <c r="M383" i="10"/>
  <c r="F376" i="10"/>
  <c r="G376" i="10" s="1"/>
  <c r="S486" i="10"/>
  <c r="V479" i="10"/>
  <c r="AA479" i="10" s="1"/>
  <c r="M468" i="10"/>
  <c r="Z468" i="10"/>
  <c r="V419" i="10"/>
  <c r="AA419" i="10" s="1"/>
  <c r="V392" i="10"/>
  <c r="AA392" i="10" s="1"/>
  <c r="J366" i="10"/>
  <c r="V347" i="10"/>
  <c r="AA347" i="10" s="1"/>
  <c r="Z327" i="10"/>
  <c r="V223" i="10"/>
  <c r="AA223" i="10" s="1"/>
  <c r="V187" i="10"/>
  <c r="AA187" i="10" s="1"/>
  <c r="V124" i="10"/>
  <c r="AA124" i="10" s="1"/>
  <c r="V97" i="10"/>
  <c r="AA97" i="10" s="1"/>
  <c r="V91" i="10"/>
  <c r="AA91" i="10" s="1"/>
  <c r="V59" i="10"/>
  <c r="AA59" i="10" s="1"/>
  <c r="V53" i="10"/>
  <c r="AA53" i="10" s="1"/>
  <c r="Z44" i="10"/>
  <c r="S490" i="10"/>
  <c r="K512" i="10"/>
  <c r="N510" i="10"/>
  <c r="F507" i="10"/>
  <c r="G507" i="10" s="1"/>
  <c r="D508" i="10"/>
  <c r="F503" i="10"/>
  <c r="H503" i="10" s="1"/>
  <c r="D504" i="10"/>
  <c r="F500" i="10"/>
  <c r="G500" i="10" s="1"/>
  <c r="Q499" i="10"/>
  <c r="K499" i="10"/>
  <c r="N498" i="10"/>
  <c r="K496" i="10"/>
  <c r="N495" i="10"/>
  <c r="N494" i="10"/>
  <c r="K492" i="10"/>
  <c r="Q491" i="10"/>
  <c r="T490" i="10"/>
  <c r="Q488" i="10"/>
  <c r="Q487" i="10"/>
  <c r="T486" i="10"/>
  <c r="Q484" i="10"/>
  <c r="T483" i="10"/>
  <c r="K483" i="10"/>
  <c r="N482" i="10"/>
  <c r="K480" i="10"/>
  <c r="N479" i="10"/>
  <c r="N478" i="10"/>
  <c r="K476" i="10"/>
  <c r="Q475" i="10"/>
  <c r="T474" i="10"/>
  <c r="Q472" i="10"/>
  <c r="Q471" i="10"/>
  <c r="T470" i="10"/>
  <c r="Q468" i="10"/>
  <c r="F464" i="10"/>
  <c r="G464" i="10" s="1"/>
  <c r="D465" i="10"/>
  <c r="F459" i="10"/>
  <c r="G459" i="10" s="1"/>
  <c r="D460" i="10"/>
  <c r="K459" i="10"/>
  <c r="F455" i="10"/>
  <c r="G455" i="10" s="1"/>
  <c r="D456" i="10"/>
  <c r="K455" i="10"/>
  <c r="F452" i="10"/>
  <c r="H452" i="10" s="1"/>
  <c r="N451" i="10"/>
  <c r="N450" i="10"/>
  <c r="K448" i="10"/>
  <c r="N447" i="10"/>
  <c r="N446" i="10"/>
  <c r="K444" i="10"/>
  <c r="Q443" i="10"/>
  <c r="T442" i="10"/>
  <c r="Q440" i="10"/>
  <c r="Q439" i="10"/>
  <c r="T438" i="10"/>
  <c r="Q436" i="10"/>
  <c r="F432" i="10"/>
  <c r="G432" i="10" s="1"/>
  <c r="D433" i="10"/>
  <c r="F427" i="10"/>
  <c r="G427" i="10" s="1"/>
  <c r="D428" i="10"/>
  <c r="K427" i="10"/>
  <c r="F426" i="10"/>
  <c r="G426" i="10" s="1"/>
  <c r="D426" i="10"/>
  <c r="F423" i="10"/>
  <c r="G423" i="10" s="1"/>
  <c r="D424" i="10"/>
  <c r="K423" i="10"/>
  <c r="F422" i="10"/>
  <c r="G422" i="10" s="1"/>
  <c r="D422" i="10"/>
  <c r="F420" i="10"/>
  <c r="G420" i="10" s="1"/>
  <c r="N419" i="10"/>
  <c r="N418" i="10"/>
  <c r="K416" i="10"/>
  <c r="F411" i="10"/>
  <c r="G411" i="10" s="1"/>
  <c r="D412" i="10"/>
  <c r="N411" i="10"/>
  <c r="T410" i="10"/>
  <c r="Q408" i="10"/>
  <c r="Q407" i="10"/>
  <c r="T406" i="10"/>
  <c r="Q404" i="10"/>
  <c r="F400" i="10"/>
  <c r="G400" i="10" s="1"/>
  <c r="D401" i="10"/>
  <c r="T399" i="10"/>
  <c r="K399" i="10"/>
  <c r="N398" i="10"/>
  <c r="K396" i="10"/>
  <c r="Q395" i="10"/>
  <c r="T394" i="10"/>
  <c r="Q392" i="10"/>
  <c r="Q391" i="10"/>
  <c r="T390" i="10"/>
  <c r="Q388" i="10"/>
  <c r="T385" i="10"/>
  <c r="F385" i="10"/>
  <c r="G385" i="10" s="1"/>
  <c r="N384" i="10"/>
  <c r="T383" i="10"/>
  <c r="Q382" i="10"/>
  <c r="N378" i="10"/>
  <c r="F377" i="10"/>
  <c r="G377" i="10" s="1"/>
  <c r="N376" i="10"/>
  <c r="T375" i="10"/>
  <c r="K374" i="10"/>
  <c r="N370" i="10"/>
  <c r="F369" i="10"/>
  <c r="H369" i="10" s="1"/>
  <c r="N368" i="10"/>
  <c r="T367" i="10"/>
  <c r="Q366" i="10"/>
  <c r="N362" i="10"/>
  <c r="F361" i="10"/>
  <c r="G361" i="10" s="1"/>
  <c r="N360" i="10"/>
  <c r="T359" i="10"/>
  <c r="Q358" i="10"/>
  <c r="N354" i="10"/>
  <c r="K353" i="10"/>
  <c r="Q350" i="10"/>
  <c r="N346" i="10"/>
  <c r="F345" i="10"/>
  <c r="G345" i="10" s="1"/>
  <c r="N344" i="10"/>
  <c r="T343" i="10"/>
  <c r="N342" i="10"/>
  <c r="K341" i="10"/>
  <c r="K340" i="10"/>
  <c r="Q337" i="10"/>
  <c r="K336" i="10"/>
  <c r="N335" i="10"/>
  <c r="T334" i="10"/>
  <c r="Q332" i="10"/>
  <c r="T327" i="10"/>
  <c r="F327" i="10"/>
  <c r="G327" i="10" s="1"/>
  <c r="Q323" i="10"/>
  <c r="N322" i="10"/>
  <c r="T319" i="10"/>
  <c r="F319" i="10"/>
  <c r="G319" i="10" s="1"/>
  <c r="K312" i="10"/>
  <c r="T310" i="10"/>
  <c r="K309" i="10"/>
  <c r="K301" i="10"/>
  <c r="T299" i="10"/>
  <c r="F299" i="10"/>
  <c r="G299" i="10" s="1"/>
  <c r="T297" i="10"/>
  <c r="F297" i="10"/>
  <c r="G297" i="10" s="1"/>
  <c r="K291" i="10"/>
  <c r="T289" i="10"/>
  <c r="F289" i="10"/>
  <c r="G289" i="10" s="1"/>
  <c r="K281" i="10"/>
  <c r="T279" i="10"/>
  <c r="F279" i="10"/>
  <c r="G279" i="10" s="1"/>
  <c r="K273" i="10"/>
  <c r="T271" i="10"/>
  <c r="F271" i="10"/>
  <c r="G271" i="10" s="1"/>
  <c r="K265" i="10"/>
  <c r="T263" i="10"/>
  <c r="F263" i="10"/>
  <c r="G263" i="10" s="1"/>
  <c r="K257" i="10"/>
  <c r="T255" i="10"/>
  <c r="F255" i="10"/>
  <c r="G255" i="10" s="1"/>
  <c r="K249" i="10"/>
  <c r="T247" i="10"/>
  <c r="F247" i="10"/>
  <c r="G247" i="10" s="1"/>
  <c r="K244" i="10"/>
  <c r="N243" i="10"/>
  <c r="F242" i="10"/>
  <c r="H242" i="10" s="1"/>
  <c r="F236" i="10"/>
  <c r="H236" i="10" s="1"/>
  <c r="F217" i="10"/>
  <c r="H217" i="10" s="1"/>
  <c r="D218" i="10"/>
  <c r="F204" i="10"/>
  <c r="H204" i="10" s="1"/>
  <c r="F203" i="10"/>
  <c r="G203" i="10" s="1"/>
  <c r="D203" i="10"/>
  <c r="F174" i="10"/>
  <c r="G174" i="10" s="1"/>
  <c r="F150" i="10"/>
  <c r="G150" i="10" s="1"/>
  <c r="F148" i="10"/>
  <c r="G148" i="10" s="1"/>
  <c r="F147" i="10"/>
  <c r="H147" i="10" s="1"/>
  <c r="F139" i="10"/>
  <c r="G139" i="10" s="1"/>
  <c r="F131" i="10"/>
  <c r="H131" i="10" s="1"/>
  <c r="F125" i="10"/>
  <c r="G125" i="10" s="1"/>
  <c r="D125" i="10"/>
  <c r="F121" i="10"/>
  <c r="G121" i="10" s="1"/>
  <c r="D121" i="10"/>
  <c r="F114" i="10"/>
  <c r="H114" i="10" s="1"/>
  <c r="F113" i="10"/>
  <c r="G113" i="10" s="1"/>
  <c r="D113" i="10"/>
  <c r="F88" i="10"/>
  <c r="H88" i="10" s="1"/>
  <c r="F86" i="10"/>
  <c r="H86" i="10" s="1"/>
  <c r="F54" i="10"/>
  <c r="H54" i="10" s="1"/>
  <c r="D41" i="10"/>
  <c r="D25" i="10"/>
  <c r="F38" i="10"/>
  <c r="G38" i="10" s="1"/>
  <c r="F35" i="10"/>
  <c r="G35" i="10" s="1"/>
  <c r="F27" i="10"/>
  <c r="G27" i="10" s="1"/>
  <c r="Z38" i="10"/>
  <c r="N489" i="10"/>
  <c r="T489" i="10"/>
  <c r="F489" i="10"/>
  <c r="K489" i="10"/>
  <c r="Q489" i="10"/>
  <c r="N441" i="10"/>
  <c r="T441" i="10"/>
  <c r="F441" i="10"/>
  <c r="K441" i="10"/>
  <c r="Q441" i="10"/>
  <c r="N381" i="10"/>
  <c r="T381" i="10"/>
  <c r="K381" i="10"/>
  <c r="F381" i="10"/>
  <c r="F380" i="10"/>
  <c r="N365" i="10"/>
  <c r="T365" i="10"/>
  <c r="K365" i="10"/>
  <c r="F365" i="10"/>
  <c r="F364" i="10"/>
  <c r="V365" i="10"/>
  <c r="AA365" i="10" s="1"/>
  <c r="S308" i="10"/>
  <c r="J308" i="10"/>
  <c r="M293" i="10"/>
  <c r="J164" i="10"/>
  <c r="P164" i="10"/>
  <c r="S164" i="10"/>
  <c r="M164" i="10"/>
  <c r="J156" i="10"/>
  <c r="P156" i="10"/>
  <c r="S156" i="10"/>
  <c r="M156" i="10"/>
  <c r="N501" i="10"/>
  <c r="T501" i="10"/>
  <c r="F501" i="10"/>
  <c r="K501" i="10"/>
  <c r="Q501" i="10"/>
  <c r="N493" i="10"/>
  <c r="T493" i="10"/>
  <c r="F493" i="10"/>
  <c r="K493" i="10"/>
  <c r="Q493" i="10"/>
  <c r="J479" i="10"/>
  <c r="N477" i="10"/>
  <c r="T477" i="10"/>
  <c r="F477" i="10"/>
  <c r="K477" i="10"/>
  <c r="Q477" i="10"/>
  <c r="N461" i="10"/>
  <c r="T461" i="10"/>
  <c r="F461" i="10"/>
  <c r="K461" i="10"/>
  <c r="Q461" i="10"/>
  <c r="N445" i="10"/>
  <c r="T445" i="10"/>
  <c r="F445" i="10"/>
  <c r="K445" i="10"/>
  <c r="Q445" i="10"/>
  <c r="N429" i="10"/>
  <c r="T429" i="10"/>
  <c r="F429" i="10"/>
  <c r="K429" i="10"/>
  <c r="Q429" i="10"/>
  <c r="N413" i="10"/>
  <c r="T413" i="10"/>
  <c r="F413" i="10"/>
  <c r="K413" i="10"/>
  <c r="Q413" i="10"/>
  <c r="N397" i="10"/>
  <c r="T397" i="10"/>
  <c r="F397" i="10"/>
  <c r="K397" i="10"/>
  <c r="Q397" i="10"/>
  <c r="N473" i="10"/>
  <c r="T473" i="10"/>
  <c r="F473" i="10"/>
  <c r="K473" i="10"/>
  <c r="Q473" i="10"/>
  <c r="N457" i="10"/>
  <c r="T457" i="10"/>
  <c r="F457" i="10"/>
  <c r="K457" i="10"/>
  <c r="Q457" i="10"/>
  <c r="N409" i="10"/>
  <c r="T409" i="10"/>
  <c r="F409" i="10"/>
  <c r="K409" i="10"/>
  <c r="Q409" i="10"/>
  <c r="N393" i="10"/>
  <c r="T393" i="10"/>
  <c r="F393" i="10"/>
  <c r="K393" i="10"/>
  <c r="Q393" i="10"/>
  <c r="N373" i="10"/>
  <c r="T373" i="10"/>
  <c r="K373" i="10"/>
  <c r="F373" i="10"/>
  <c r="F372" i="10"/>
  <c r="N357" i="10"/>
  <c r="T357" i="10"/>
  <c r="K357" i="10"/>
  <c r="F357" i="10"/>
  <c r="F356" i="10"/>
  <c r="N505" i="10"/>
  <c r="T505" i="10"/>
  <c r="F505" i="10"/>
  <c r="K505" i="10"/>
  <c r="Q505" i="10"/>
  <c r="N497" i="10"/>
  <c r="T497" i="10"/>
  <c r="F497" i="10"/>
  <c r="K497" i="10"/>
  <c r="Q497" i="10"/>
  <c r="N481" i="10"/>
  <c r="T481" i="10"/>
  <c r="F481" i="10"/>
  <c r="K481" i="10"/>
  <c r="Q481" i="10"/>
  <c r="N465" i="10"/>
  <c r="T465" i="10"/>
  <c r="V465" i="10"/>
  <c r="AA465" i="10" s="1"/>
  <c r="F465" i="10"/>
  <c r="K465" i="10"/>
  <c r="Q465" i="10"/>
  <c r="N449" i="10"/>
  <c r="T449" i="10"/>
  <c r="V449" i="10"/>
  <c r="AA449" i="10" s="1"/>
  <c r="Z449" i="10"/>
  <c r="F449" i="10"/>
  <c r="K449" i="10"/>
  <c r="Q449" i="10"/>
  <c r="N433" i="10"/>
  <c r="T433" i="10"/>
  <c r="F433" i="10"/>
  <c r="K433" i="10"/>
  <c r="Q433" i="10"/>
  <c r="N417" i="10"/>
  <c r="T417" i="10"/>
  <c r="F417" i="10"/>
  <c r="K417" i="10"/>
  <c r="Q417" i="10"/>
  <c r="N401" i="10"/>
  <c r="T401" i="10"/>
  <c r="F401" i="10"/>
  <c r="K401" i="10"/>
  <c r="Q401" i="10"/>
  <c r="Q381" i="10"/>
  <c r="Q373" i="10"/>
  <c r="Q365" i="10"/>
  <c r="Q357" i="10"/>
  <c r="M416" i="10"/>
  <c r="S416" i="10"/>
  <c r="J416" i="10"/>
  <c r="P416" i="10"/>
  <c r="N425" i="10"/>
  <c r="T425" i="10"/>
  <c r="F425" i="10"/>
  <c r="K425" i="10"/>
  <c r="Q425" i="10"/>
  <c r="N349" i="10"/>
  <c r="T349" i="10"/>
  <c r="K349" i="10"/>
  <c r="F349" i="10"/>
  <c r="V349" i="10"/>
  <c r="AA349" i="10" s="1"/>
  <c r="F348" i="10"/>
  <c r="Z349" i="10"/>
  <c r="S479" i="10"/>
  <c r="M403" i="10"/>
  <c r="S403" i="10"/>
  <c r="J333" i="10"/>
  <c r="P333" i="10"/>
  <c r="S333" i="10"/>
  <c r="M333" i="10"/>
  <c r="P209" i="10"/>
  <c r="N509" i="10"/>
  <c r="T509" i="10"/>
  <c r="F509" i="10"/>
  <c r="K509" i="10"/>
  <c r="Q509" i="10"/>
  <c r="F488" i="10"/>
  <c r="N485" i="10"/>
  <c r="T485" i="10"/>
  <c r="F485" i="10"/>
  <c r="K485" i="10"/>
  <c r="Q485" i="10"/>
  <c r="F472" i="10"/>
  <c r="N469" i="10"/>
  <c r="T469" i="10"/>
  <c r="F469" i="10"/>
  <c r="K469" i="10"/>
  <c r="Q469" i="10"/>
  <c r="F456" i="10"/>
  <c r="N453" i="10"/>
  <c r="T453" i="10"/>
  <c r="F453" i="10"/>
  <c r="K453" i="10"/>
  <c r="Q453" i="10"/>
  <c r="F440" i="10"/>
  <c r="N437" i="10"/>
  <c r="T437" i="10"/>
  <c r="F437" i="10"/>
  <c r="K437" i="10"/>
  <c r="Q437" i="10"/>
  <c r="F424" i="10"/>
  <c r="N421" i="10"/>
  <c r="T421" i="10"/>
  <c r="F421" i="10"/>
  <c r="K421" i="10"/>
  <c r="Q421" i="10"/>
  <c r="F408" i="10"/>
  <c r="N405" i="10"/>
  <c r="T405" i="10"/>
  <c r="F405" i="10"/>
  <c r="K405" i="10"/>
  <c r="Q405" i="10"/>
  <c r="P403" i="10"/>
  <c r="F392" i="10"/>
  <c r="N389" i="10"/>
  <c r="T389" i="10"/>
  <c r="F389" i="10"/>
  <c r="K389" i="10"/>
  <c r="Q389" i="10"/>
  <c r="F379" i="10"/>
  <c r="K379" i="10"/>
  <c r="Q379" i="10"/>
  <c r="T379" i="10"/>
  <c r="F378" i="10"/>
  <c r="N379" i="10"/>
  <c r="F371" i="10"/>
  <c r="K371" i="10"/>
  <c r="Q371" i="10"/>
  <c r="T371" i="10"/>
  <c r="F370" i="10"/>
  <c r="N371" i="10"/>
  <c r="F363" i="10"/>
  <c r="K363" i="10"/>
  <c r="Q363" i="10"/>
  <c r="T363" i="10"/>
  <c r="F362" i="10"/>
  <c r="N363" i="10"/>
  <c r="F355" i="10"/>
  <c r="K355" i="10"/>
  <c r="Q355" i="10"/>
  <c r="T355" i="10"/>
  <c r="V355" i="10"/>
  <c r="AA355" i="10" s="1"/>
  <c r="F354" i="10"/>
  <c r="N355" i="10"/>
  <c r="F347" i="10"/>
  <c r="K347" i="10"/>
  <c r="Q347" i="10"/>
  <c r="T347" i="10"/>
  <c r="F346" i="10"/>
  <c r="N347" i="10"/>
  <c r="F234" i="10"/>
  <c r="F229" i="10"/>
  <c r="F221" i="10"/>
  <c r="F222" i="10"/>
  <c r="F32" i="10"/>
  <c r="F31" i="10"/>
  <c r="M384" i="10"/>
  <c r="M263" i="10"/>
  <c r="S263" i="10"/>
  <c r="J263" i="10"/>
  <c r="P263" i="10"/>
  <c r="M243" i="10"/>
  <c r="M233" i="10"/>
  <c r="M207" i="10"/>
  <c r="S207" i="10"/>
  <c r="P207" i="10"/>
  <c r="J207" i="10"/>
  <c r="M196" i="10"/>
  <c r="S196" i="10"/>
  <c r="J196" i="10"/>
  <c r="M192" i="10"/>
  <c r="J184" i="10"/>
  <c r="P184" i="10"/>
  <c r="M184" i="10"/>
  <c r="S184" i="10"/>
  <c r="P163" i="10"/>
  <c r="J163" i="10"/>
  <c r="S163" i="10"/>
  <c r="M163" i="10"/>
  <c r="M158" i="10"/>
  <c r="S158" i="10"/>
  <c r="J158" i="10"/>
  <c r="P158" i="10"/>
  <c r="P87" i="10"/>
  <c r="J87" i="10"/>
  <c r="S87" i="10"/>
  <c r="M87" i="10"/>
  <c r="P61" i="10"/>
  <c r="J21" i="10"/>
  <c r="P21" i="10"/>
  <c r="M21" i="10"/>
  <c r="S21" i="10"/>
  <c r="W174" i="10"/>
  <c r="M174" i="10"/>
  <c r="S174" i="10"/>
  <c r="J174" i="10"/>
  <c r="P174" i="10"/>
  <c r="J131" i="10"/>
  <c r="P131" i="10"/>
  <c r="S131" i="10"/>
  <c r="M131" i="10"/>
  <c r="P480" i="10"/>
  <c r="J480" i="10"/>
  <c r="P468" i="10"/>
  <c r="J468" i="10"/>
  <c r="S454" i="10"/>
  <c r="M454" i="10"/>
  <c r="P428" i="10"/>
  <c r="J428" i="10"/>
  <c r="J383" i="10"/>
  <c r="S353" i="10"/>
  <c r="N325" i="10"/>
  <c r="N324" i="10"/>
  <c r="T324" i="10"/>
  <c r="F324" i="10"/>
  <c r="F322" i="10"/>
  <c r="K322" i="10"/>
  <c r="Q322" i="10"/>
  <c r="T322" i="10"/>
  <c r="K321" i="10"/>
  <c r="F320" i="10"/>
  <c r="T313" i="10"/>
  <c r="F213" i="10"/>
  <c r="F212" i="10"/>
  <c r="F183" i="10"/>
  <c r="F182" i="10"/>
  <c r="K317" i="10"/>
  <c r="N316" i="10"/>
  <c r="T316" i="10"/>
  <c r="F316" i="10"/>
  <c r="F314" i="10"/>
  <c r="K314" i="10"/>
  <c r="Q314" i="10"/>
  <c r="T314" i="10"/>
  <c r="F312" i="10"/>
  <c r="M372" i="10"/>
  <c r="M191" i="10"/>
  <c r="P191" i="10"/>
  <c r="J191" i="10"/>
  <c r="S191" i="10"/>
  <c r="P165" i="10"/>
  <c r="M142" i="10"/>
  <c r="S142" i="10"/>
  <c r="J142" i="10"/>
  <c r="P142" i="10"/>
  <c r="S127" i="10"/>
  <c r="M117" i="10"/>
  <c r="S117" i="10"/>
  <c r="J117" i="10"/>
  <c r="P117" i="10"/>
  <c r="M102" i="10"/>
  <c r="S102" i="10"/>
  <c r="P102" i="10"/>
  <c r="J102" i="10"/>
  <c r="M80" i="10"/>
  <c r="S80" i="10"/>
  <c r="P80" i="10"/>
  <c r="J80" i="10"/>
  <c r="S68" i="10"/>
  <c r="J217" i="10"/>
  <c r="P217" i="10"/>
  <c r="M217" i="10"/>
  <c r="S217" i="10"/>
  <c r="P171" i="10"/>
  <c r="W96" i="10"/>
  <c r="J96" i="10"/>
  <c r="P96" i="10"/>
  <c r="S96" i="10"/>
  <c r="M96" i="10"/>
  <c r="T512" i="10"/>
  <c r="N512" i="10"/>
  <c r="Q510" i="10"/>
  <c r="K510" i="10"/>
  <c r="F510" i="10"/>
  <c r="T508" i="10"/>
  <c r="N508" i="10"/>
  <c r="Q506" i="10"/>
  <c r="K506" i="10"/>
  <c r="F506" i="10"/>
  <c r="T504" i="10"/>
  <c r="N504" i="10"/>
  <c r="Q502" i="10"/>
  <c r="K502" i="10"/>
  <c r="F502" i="10"/>
  <c r="T500" i="10"/>
  <c r="N500" i="10"/>
  <c r="Q498" i="10"/>
  <c r="K498" i="10"/>
  <c r="F498" i="10"/>
  <c r="T496" i="10"/>
  <c r="N496" i="10"/>
  <c r="Q494" i="10"/>
  <c r="K494" i="10"/>
  <c r="F494" i="10"/>
  <c r="T492" i="10"/>
  <c r="N492" i="10"/>
  <c r="Q490" i="10"/>
  <c r="K490" i="10"/>
  <c r="F490" i="10"/>
  <c r="T488" i="10"/>
  <c r="N488" i="10"/>
  <c r="Q486" i="10"/>
  <c r="K486" i="10"/>
  <c r="F486" i="10"/>
  <c r="T484" i="10"/>
  <c r="N484" i="10"/>
  <c r="Q482" i="10"/>
  <c r="K482" i="10"/>
  <c r="F482" i="10"/>
  <c r="T480" i="10"/>
  <c r="N480" i="10"/>
  <c r="Q478" i="10"/>
  <c r="K478" i="10"/>
  <c r="F478" i="10"/>
  <c r="T476" i="10"/>
  <c r="N476" i="10"/>
  <c r="Q474" i="10"/>
  <c r="K474" i="10"/>
  <c r="F474" i="10"/>
  <c r="T472" i="10"/>
  <c r="N472" i="10"/>
  <c r="Q470" i="10"/>
  <c r="K470" i="10"/>
  <c r="F470" i="10"/>
  <c r="T468" i="10"/>
  <c r="N468" i="10"/>
  <c r="Q466" i="10"/>
  <c r="K466" i="10"/>
  <c r="F466" i="10"/>
  <c r="T464" i="10"/>
  <c r="N464" i="10"/>
  <c r="Q462" i="10"/>
  <c r="K462" i="10"/>
  <c r="F462" i="10"/>
  <c r="T460" i="10"/>
  <c r="N460" i="10"/>
  <c r="Q458" i="10"/>
  <c r="K458" i="10"/>
  <c r="F458" i="10"/>
  <c r="T456" i="10"/>
  <c r="N456" i="10"/>
  <c r="Q454" i="10"/>
  <c r="K454" i="10"/>
  <c r="F454" i="10"/>
  <c r="T452" i="10"/>
  <c r="N452" i="10"/>
  <c r="Q450" i="10"/>
  <c r="K450" i="10"/>
  <c r="F450" i="10"/>
  <c r="T448" i="10"/>
  <c r="N448" i="10"/>
  <c r="Q446" i="10"/>
  <c r="K446" i="10"/>
  <c r="F446" i="10"/>
  <c r="T444" i="10"/>
  <c r="N444" i="10"/>
  <c r="Q442" i="10"/>
  <c r="K442" i="10"/>
  <c r="F442" i="10"/>
  <c r="T440" i="10"/>
  <c r="N440" i="10"/>
  <c r="Q438" i="10"/>
  <c r="K438" i="10"/>
  <c r="F438" i="10"/>
  <c r="T436" i="10"/>
  <c r="N436" i="10"/>
  <c r="Q434" i="10"/>
  <c r="K434" i="10"/>
  <c r="T432" i="10"/>
  <c r="N432" i="10"/>
  <c r="Q430" i="10"/>
  <c r="K430" i="10"/>
  <c r="T428" i="10"/>
  <c r="N428" i="10"/>
  <c r="Q426" i="10"/>
  <c r="K426" i="10"/>
  <c r="T424" i="10"/>
  <c r="N424" i="10"/>
  <c r="Q422" i="10"/>
  <c r="K422" i="10"/>
  <c r="T420" i="10"/>
  <c r="N420" i="10"/>
  <c r="Q418" i="10"/>
  <c r="K418" i="10"/>
  <c r="F418" i="10"/>
  <c r="T416" i="10"/>
  <c r="N416" i="10"/>
  <c r="Q414" i="10"/>
  <c r="K414" i="10"/>
  <c r="F414" i="10"/>
  <c r="T412" i="10"/>
  <c r="N412" i="10"/>
  <c r="S411" i="10"/>
  <c r="Q410" i="10"/>
  <c r="K410" i="10"/>
  <c r="F410" i="10"/>
  <c r="T408" i="10"/>
  <c r="N408" i="10"/>
  <c r="Q406" i="10"/>
  <c r="K406" i="10"/>
  <c r="F406" i="10"/>
  <c r="T404" i="10"/>
  <c r="N404" i="10"/>
  <c r="Q402" i="10"/>
  <c r="K402" i="10"/>
  <c r="F402" i="10"/>
  <c r="T400" i="10"/>
  <c r="N400" i="10"/>
  <c r="Q398" i="10"/>
  <c r="K398" i="10"/>
  <c r="F398" i="10"/>
  <c r="T396" i="10"/>
  <c r="N396" i="10"/>
  <c r="Q394" i="10"/>
  <c r="K394" i="10"/>
  <c r="F394" i="10"/>
  <c r="T392" i="10"/>
  <c r="N392" i="10"/>
  <c r="Q390" i="10"/>
  <c r="K390" i="10"/>
  <c r="F390" i="10"/>
  <c r="T388" i="10"/>
  <c r="N388" i="10"/>
  <c r="Q386" i="10"/>
  <c r="K386" i="10"/>
  <c r="F386" i="10"/>
  <c r="P384" i="10"/>
  <c r="F383" i="10"/>
  <c r="K383" i="10"/>
  <c r="Q383" i="10"/>
  <c r="N382" i="10"/>
  <c r="K378" i="10"/>
  <c r="N377" i="10"/>
  <c r="T377" i="10"/>
  <c r="F375" i="10"/>
  <c r="K375" i="10"/>
  <c r="Q375" i="10"/>
  <c r="N374" i="10"/>
  <c r="K370" i="10"/>
  <c r="N369" i="10"/>
  <c r="T369" i="10"/>
  <c r="F367" i="10"/>
  <c r="K367" i="10"/>
  <c r="Q367" i="10"/>
  <c r="N366" i="10"/>
  <c r="K362" i="10"/>
  <c r="N361" i="10"/>
  <c r="T361" i="10"/>
  <c r="F359" i="10"/>
  <c r="K359" i="10"/>
  <c r="Q359" i="10"/>
  <c r="N358" i="10"/>
  <c r="K354" i="10"/>
  <c r="N353" i="10"/>
  <c r="T353" i="10"/>
  <c r="F351" i="10"/>
  <c r="K351" i="10"/>
  <c r="Q351" i="10"/>
  <c r="N350" i="10"/>
  <c r="K346" i="10"/>
  <c r="N345" i="10"/>
  <c r="T345" i="10"/>
  <c r="N338" i="10"/>
  <c r="N337" i="10"/>
  <c r="N333" i="10"/>
  <c r="N332" i="10"/>
  <c r="T332" i="10"/>
  <c r="F332" i="10"/>
  <c r="F330" i="10"/>
  <c r="K330" i="10"/>
  <c r="Q330" i="10"/>
  <c r="T330" i="10"/>
  <c r="K329" i="10"/>
  <c r="F328" i="10"/>
  <c r="F323" i="10"/>
  <c r="T321" i="10"/>
  <c r="Q317" i="10"/>
  <c r="Q316" i="10"/>
  <c r="F309" i="10"/>
  <c r="T309" i="10"/>
  <c r="N309" i="10"/>
  <c r="N242" i="10"/>
  <c r="K242" i="10"/>
  <c r="P196" i="10"/>
  <c r="N317" i="10"/>
  <c r="K316" i="10"/>
  <c r="K313" i="10"/>
  <c r="M267" i="10"/>
  <c r="S267" i="10"/>
  <c r="J267" i="10"/>
  <c r="P267" i="10"/>
  <c r="P236" i="10"/>
  <c r="J157" i="10"/>
  <c r="S157" i="10"/>
  <c r="J91" i="10"/>
  <c r="M215" i="10"/>
  <c r="S215" i="10"/>
  <c r="J215" i="10"/>
  <c r="P215" i="10"/>
  <c r="S480" i="10"/>
  <c r="S468" i="10"/>
  <c r="P454" i="10"/>
  <c r="S428" i="10"/>
  <c r="T382" i="10"/>
  <c r="F382" i="10"/>
  <c r="T374" i="10"/>
  <c r="F374" i="10"/>
  <c r="J372" i="10"/>
  <c r="T366" i="10"/>
  <c r="M366" i="10"/>
  <c r="F366" i="10"/>
  <c r="T358" i="10"/>
  <c r="F358" i="10"/>
  <c r="T350" i="10"/>
  <c r="F350" i="10"/>
  <c r="N341" i="10"/>
  <c r="N340" i="10"/>
  <c r="T340" i="10"/>
  <c r="F340" i="10"/>
  <c r="J338" i="10"/>
  <c r="F338" i="10"/>
  <c r="K338" i="10"/>
  <c r="Q338" i="10"/>
  <c r="T338" i="10"/>
  <c r="K337" i="10"/>
  <c r="F336" i="10"/>
  <c r="Q325" i="10"/>
  <c r="F325" i="10"/>
  <c r="Q324" i="10"/>
  <c r="Q321" i="10"/>
  <c r="N314" i="10"/>
  <c r="N313" i="10"/>
  <c r="F313" i="10"/>
  <c r="N308" i="10"/>
  <c r="T308" i="10"/>
  <c r="K308" i="10"/>
  <c r="F308" i="10"/>
  <c r="F307" i="10"/>
  <c r="F230" i="10"/>
  <c r="F218" i="10"/>
  <c r="F210" i="10"/>
  <c r="F209" i="10"/>
  <c r="F180" i="10"/>
  <c r="F179" i="10"/>
  <c r="F98" i="10"/>
  <c r="F99" i="10"/>
  <c r="F91" i="10"/>
  <c r="F342" i="10"/>
  <c r="K342" i="10"/>
  <c r="Q342" i="10"/>
  <c r="N336" i="10"/>
  <c r="T336" i="10"/>
  <c r="F334" i="10"/>
  <c r="K334" i="10"/>
  <c r="Q334" i="10"/>
  <c r="N328" i="10"/>
  <c r="T328" i="10"/>
  <c r="F326" i="10"/>
  <c r="K326" i="10"/>
  <c r="Q326" i="10"/>
  <c r="N320" i="10"/>
  <c r="T320" i="10"/>
  <c r="F318" i="10"/>
  <c r="K318" i="10"/>
  <c r="Q318" i="10"/>
  <c r="N312" i="10"/>
  <c r="T312" i="10"/>
  <c r="F310" i="10"/>
  <c r="K310" i="10"/>
  <c r="Q310" i="10"/>
  <c r="T306" i="10"/>
  <c r="F237" i="10"/>
  <c r="F197" i="10"/>
  <c r="F306" i="10"/>
  <c r="K306" i="10"/>
  <c r="Q306" i="10"/>
  <c r="N304" i="10"/>
  <c r="T304" i="10"/>
  <c r="F304" i="10"/>
  <c r="K304" i="10"/>
  <c r="Q304" i="10"/>
  <c r="F302" i="10"/>
  <c r="K302" i="10"/>
  <c r="Q302" i="10"/>
  <c r="N302" i="10"/>
  <c r="T302" i="10"/>
  <c r="N300" i="10"/>
  <c r="T300" i="10"/>
  <c r="F300" i="10"/>
  <c r="K300" i="10"/>
  <c r="Q300" i="10"/>
  <c r="F298" i="10"/>
  <c r="K298" i="10"/>
  <c r="Q298" i="10"/>
  <c r="N298" i="10"/>
  <c r="T298" i="10"/>
  <c r="N296" i="10"/>
  <c r="T296" i="10"/>
  <c r="F296" i="10"/>
  <c r="K296" i="10"/>
  <c r="Q296" i="10"/>
  <c r="F294" i="10"/>
  <c r="K294" i="10"/>
  <c r="Q294" i="10"/>
  <c r="N294" i="10"/>
  <c r="T294" i="10"/>
  <c r="N292" i="10"/>
  <c r="T292" i="10"/>
  <c r="F292" i="10"/>
  <c r="K292" i="10"/>
  <c r="Q292" i="10"/>
  <c r="F290" i="10"/>
  <c r="K290" i="10"/>
  <c r="Q290" i="10"/>
  <c r="N290" i="10"/>
  <c r="T290" i="10"/>
  <c r="N288" i="10"/>
  <c r="T288" i="10"/>
  <c r="F288" i="10"/>
  <c r="K288" i="10"/>
  <c r="Q288" i="10"/>
  <c r="F286" i="10"/>
  <c r="K286" i="10"/>
  <c r="Q286" i="10"/>
  <c r="N286" i="10"/>
  <c r="T286" i="10"/>
  <c r="N284" i="10"/>
  <c r="T284" i="10"/>
  <c r="F284" i="10"/>
  <c r="K284" i="10"/>
  <c r="Q284" i="10"/>
  <c r="F282" i="10"/>
  <c r="K282" i="10"/>
  <c r="Q282" i="10"/>
  <c r="N282" i="10"/>
  <c r="T282" i="10"/>
  <c r="N280" i="10"/>
  <c r="T280" i="10"/>
  <c r="F280" i="10"/>
  <c r="K280" i="10"/>
  <c r="Q280" i="10"/>
  <c r="F278" i="10"/>
  <c r="K278" i="10"/>
  <c r="Q278" i="10"/>
  <c r="N278" i="10"/>
  <c r="T278" i="10"/>
  <c r="N276" i="10"/>
  <c r="T276" i="10"/>
  <c r="F276" i="10"/>
  <c r="K276" i="10"/>
  <c r="Q276" i="10"/>
  <c r="F274" i="10"/>
  <c r="K274" i="10"/>
  <c r="Q274" i="10"/>
  <c r="N274" i="10"/>
  <c r="T274" i="10"/>
  <c r="N272" i="10"/>
  <c r="T272" i="10"/>
  <c r="F272" i="10"/>
  <c r="K272" i="10"/>
  <c r="Q272" i="10"/>
  <c r="F270" i="10"/>
  <c r="K270" i="10"/>
  <c r="Q270" i="10"/>
  <c r="N270" i="10"/>
  <c r="T270" i="10"/>
  <c r="N268" i="10"/>
  <c r="T268" i="10"/>
  <c r="F268" i="10"/>
  <c r="K268" i="10"/>
  <c r="Q268" i="10"/>
  <c r="F266" i="10"/>
  <c r="K266" i="10"/>
  <c r="Q266" i="10"/>
  <c r="N266" i="10"/>
  <c r="T266" i="10"/>
  <c r="N264" i="10"/>
  <c r="T264" i="10"/>
  <c r="F264" i="10"/>
  <c r="K264" i="10"/>
  <c r="Q264" i="10"/>
  <c r="F262" i="10"/>
  <c r="K262" i="10"/>
  <c r="Q262" i="10"/>
  <c r="N262" i="10"/>
  <c r="T262" i="10"/>
  <c r="N260" i="10"/>
  <c r="T260" i="10"/>
  <c r="F260" i="10"/>
  <c r="K260" i="10"/>
  <c r="Q260" i="10"/>
  <c r="F258" i="10"/>
  <c r="K258" i="10"/>
  <c r="Q258" i="10"/>
  <c r="N258" i="10"/>
  <c r="T258" i="10"/>
  <c r="N256" i="10"/>
  <c r="T256" i="10"/>
  <c r="F256" i="10"/>
  <c r="K256" i="10"/>
  <c r="Q256" i="10"/>
  <c r="F254" i="10"/>
  <c r="K254" i="10"/>
  <c r="Q254" i="10"/>
  <c r="N254" i="10"/>
  <c r="T254" i="10"/>
  <c r="N252" i="10"/>
  <c r="T252" i="10"/>
  <c r="F252" i="10"/>
  <c r="K252" i="10"/>
  <c r="Q252" i="10"/>
  <c r="F250" i="10"/>
  <c r="K250" i="10"/>
  <c r="Q250" i="10"/>
  <c r="N250" i="10"/>
  <c r="T250" i="10"/>
  <c r="N248" i="10"/>
  <c r="T248" i="10"/>
  <c r="F248" i="10"/>
  <c r="K248" i="10"/>
  <c r="Q248" i="10"/>
  <c r="F246" i="10"/>
  <c r="K246" i="10"/>
  <c r="Q246" i="10"/>
  <c r="N246" i="10"/>
  <c r="T246" i="10"/>
  <c r="F205" i="10"/>
  <c r="F202" i="10"/>
  <c r="F189" i="10"/>
  <c r="F239" i="10"/>
  <c r="F231" i="10"/>
  <c r="F223" i="10"/>
  <c r="F208" i="10"/>
  <c r="F206" i="10"/>
  <c r="F192" i="10"/>
  <c r="F191" i="10"/>
  <c r="F190" i="10"/>
  <c r="F188" i="10"/>
  <c r="F175" i="10"/>
  <c r="F173" i="10"/>
  <c r="F172" i="10"/>
  <c r="F143" i="10"/>
  <c r="F141" i="10"/>
  <c r="F140" i="10"/>
  <c r="F128" i="10"/>
  <c r="F124" i="10"/>
  <c r="F123" i="10"/>
  <c r="F111" i="10"/>
  <c r="F85" i="10"/>
  <c r="F84" i="10"/>
  <c r="F194" i="10"/>
  <c r="F160" i="10"/>
  <c r="F151" i="10"/>
  <c r="F127" i="10"/>
  <c r="F126" i="10"/>
  <c r="F243" i="10"/>
  <c r="K243" i="10"/>
  <c r="Q243" i="10"/>
  <c r="F235" i="10"/>
  <c r="F233" i="10"/>
  <c r="F227" i="10"/>
  <c r="F225" i="10"/>
  <c r="F219" i="10"/>
  <c r="F216" i="10"/>
  <c r="F214" i="10"/>
  <c r="F200" i="10"/>
  <c r="F198" i="10"/>
  <c r="F181" i="10"/>
  <c r="F152" i="10"/>
  <c r="F149" i="10"/>
  <c r="F110" i="10"/>
  <c r="F168" i="10"/>
  <c r="F159" i="10"/>
  <c r="F158" i="10"/>
  <c r="F157" i="10"/>
  <c r="F136" i="10"/>
  <c r="F112" i="10"/>
  <c r="F108" i="10"/>
  <c r="F107" i="10"/>
  <c r="F93" i="10"/>
  <c r="F92" i="10"/>
  <c r="F185" i="10"/>
  <c r="F178" i="10"/>
  <c r="F176" i="10"/>
  <c r="F167" i="10"/>
  <c r="F166" i="10"/>
  <c r="F165" i="10"/>
  <c r="F144" i="10"/>
  <c r="F135" i="10"/>
  <c r="F134" i="10"/>
  <c r="F133" i="10"/>
  <c r="F96" i="10"/>
  <c r="F70" i="10"/>
  <c r="F90" i="10"/>
  <c r="F169" i="10"/>
  <c r="F161" i="10"/>
  <c r="F153" i="10"/>
  <c r="F145" i="10"/>
  <c r="F137" i="10"/>
  <c r="F132" i="10"/>
  <c r="F118" i="10"/>
  <c r="F116" i="10"/>
  <c r="F102" i="10"/>
  <c r="F100" i="10"/>
  <c r="F61" i="10"/>
  <c r="F45" i="10"/>
  <c r="F44" i="10"/>
  <c r="F40" i="10"/>
  <c r="F170" i="10"/>
  <c r="F162" i="10"/>
  <c r="F154" i="10"/>
  <c r="F146" i="10"/>
  <c r="F138" i="10"/>
  <c r="F122" i="10"/>
  <c r="F120" i="10"/>
  <c r="F106" i="10"/>
  <c r="F104" i="10"/>
  <c r="F62" i="10"/>
  <c r="F59" i="10"/>
  <c r="F78" i="10"/>
  <c r="F69" i="10"/>
  <c r="F68" i="10"/>
  <c r="F67" i="10"/>
  <c r="F53" i="10"/>
  <c r="F52" i="10"/>
  <c r="F95" i="10"/>
  <c r="F87" i="10"/>
  <c r="F83" i="10"/>
  <c r="F82" i="10"/>
  <c r="F77" i="10"/>
  <c r="F76" i="10"/>
  <c r="F75" i="10"/>
  <c r="F49" i="10"/>
  <c r="F48" i="10"/>
  <c r="F30" i="10"/>
  <c r="F29" i="10"/>
  <c r="F79" i="10"/>
  <c r="F71" i="10"/>
  <c r="F63" i="10"/>
  <c r="F55" i="10"/>
  <c r="F80" i="10"/>
  <c r="F72" i="10"/>
  <c r="F64" i="10"/>
  <c r="F56" i="10"/>
  <c r="F51" i="10"/>
  <c r="F47" i="10"/>
  <c r="F39" i="10"/>
  <c r="F34" i="10"/>
  <c r="F33" i="10"/>
  <c r="F28" i="10"/>
  <c r="D18" i="10"/>
  <c r="V28" i="10"/>
  <c r="AA28" i="10" s="1"/>
  <c r="Z32" i="10"/>
  <c r="D28" i="10"/>
  <c r="V20" i="10"/>
  <c r="V27" i="10"/>
  <c r="AA27" i="10" s="1"/>
  <c r="V31" i="10"/>
  <c r="AA31" i="10" s="1"/>
  <c r="V19" i="10"/>
  <c r="V491" i="10"/>
  <c r="AA491" i="10" s="1"/>
  <c r="V447" i="10"/>
  <c r="AA447" i="10" s="1"/>
  <c r="V411" i="10"/>
  <c r="AA411" i="10" s="1"/>
  <c r="Z221" i="10"/>
  <c r="V58" i="10"/>
  <c r="AA58" i="10" s="1"/>
  <c r="Z39" i="10"/>
  <c r="V443" i="10"/>
  <c r="AA443" i="10" s="1"/>
  <c r="V395" i="10"/>
  <c r="AA395" i="10" s="1"/>
  <c r="V361" i="10"/>
  <c r="AA361" i="10" s="1"/>
  <c r="V229" i="10"/>
  <c r="AA229" i="10" s="1"/>
  <c r="V221" i="10"/>
  <c r="AA221" i="10" s="1"/>
  <c r="V50" i="10"/>
  <c r="AA50" i="10" s="1"/>
  <c r="V457" i="10"/>
  <c r="AA457" i="10" s="1"/>
  <c r="V408" i="10"/>
  <c r="AA408" i="10" s="1"/>
  <c r="V315" i="10"/>
  <c r="AA315" i="10" s="1"/>
  <c r="Z251" i="10"/>
  <c r="V81" i="10"/>
  <c r="AA81" i="10" s="1"/>
  <c r="V42" i="10"/>
  <c r="AA42" i="10" s="1"/>
  <c r="V35" i="10"/>
  <c r="AA35" i="10" s="1"/>
  <c r="V487" i="10"/>
  <c r="AA487" i="10" s="1"/>
  <c r="V477" i="10"/>
  <c r="AA477" i="10" s="1"/>
  <c r="Z440" i="10"/>
  <c r="Z360" i="10"/>
  <c r="V327" i="10"/>
  <c r="AA327" i="10" s="1"/>
  <c r="Z317" i="10"/>
  <c r="Z301" i="10"/>
  <c r="Z290" i="10"/>
  <c r="V219" i="10"/>
  <c r="AA219" i="10" s="1"/>
  <c r="V44" i="10"/>
  <c r="AA44" i="10" s="1"/>
  <c r="Z27" i="10"/>
  <c r="V317" i="10"/>
  <c r="AA317" i="10" s="1"/>
  <c r="V301" i="10"/>
  <c r="AA301" i="10" s="1"/>
  <c r="Z173" i="10"/>
  <c r="Z150" i="10"/>
  <c r="Z452" i="10"/>
  <c r="Z337" i="10"/>
  <c r="V285" i="10"/>
  <c r="AA285" i="10" s="1"/>
  <c r="Z491" i="10"/>
  <c r="V439" i="10"/>
  <c r="AA439" i="10" s="1"/>
  <c r="Z355" i="10"/>
  <c r="Z352" i="10"/>
  <c r="V337" i="10"/>
  <c r="AA337" i="10" s="1"/>
  <c r="Z316" i="10"/>
  <c r="Z176" i="10"/>
  <c r="Z161" i="10"/>
  <c r="V103" i="10"/>
  <c r="AA103" i="10" s="1"/>
  <c r="Z94" i="10"/>
  <c r="Z35" i="10"/>
  <c r="V407" i="10"/>
  <c r="AA407" i="10" s="1"/>
  <c r="Z362" i="10"/>
  <c r="V293" i="10"/>
  <c r="AA293" i="10" s="1"/>
  <c r="Z199" i="10"/>
  <c r="V137" i="10"/>
  <c r="AA137" i="10" s="1"/>
  <c r="V119" i="10"/>
  <c r="AA119" i="10" s="1"/>
  <c r="Z75" i="10"/>
  <c r="V489" i="10"/>
  <c r="AA489" i="10" s="1"/>
  <c r="Z481" i="10"/>
  <c r="Z274" i="10"/>
  <c r="Z241" i="10"/>
  <c r="V199" i="10"/>
  <c r="AA199" i="10" s="1"/>
  <c r="V140" i="10"/>
  <c r="AA140" i="10" s="1"/>
  <c r="Z52" i="10"/>
  <c r="V481" i="10"/>
  <c r="AA481" i="10" s="1"/>
  <c r="V473" i="10"/>
  <c r="AA473" i="10" s="1"/>
  <c r="V296" i="10"/>
  <c r="AA296" i="10" s="1"/>
  <c r="V241" i="10"/>
  <c r="V205" i="10"/>
  <c r="AA205" i="10" s="1"/>
  <c r="Z104" i="10"/>
  <c r="Z73" i="10"/>
  <c r="Z58" i="10"/>
  <c r="V52" i="10"/>
  <c r="AA52" i="10" s="1"/>
  <c r="Z471" i="10"/>
  <c r="V441" i="10"/>
  <c r="AA441" i="10" s="1"/>
  <c r="V424" i="10"/>
  <c r="AA424" i="10" s="1"/>
  <c r="V400" i="10"/>
  <c r="AA400" i="10" s="1"/>
  <c r="V367" i="10"/>
  <c r="AA367" i="10" s="1"/>
  <c r="V357" i="10"/>
  <c r="AA357" i="10" s="1"/>
  <c r="Z323" i="10"/>
  <c r="V283" i="10"/>
  <c r="AA283" i="10" s="1"/>
  <c r="V255" i="10"/>
  <c r="AA255" i="10" s="1"/>
  <c r="Z216" i="10"/>
  <c r="V363" i="10"/>
  <c r="AA363" i="10" s="1"/>
  <c r="V323" i="10"/>
  <c r="AA323" i="10" s="1"/>
  <c r="Z255" i="10"/>
  <c r="Z397" i="10"/>
  <c r="V359" i="10"/>
  <c r="AA359" i="10" s="1"/>
  <c r="V237" i="10"/>
  <c r="AA237" i="10" s="1"/>
  <c r="Z224" i="10"/>
  <c r="Z484" i="10"/>
  <c r="V471" i="10"/>
  <c r="AA471" i="10" s="1"/>
  <c r="V225" i="10"/>
  <c r="AA225" i="10" s="1"/>
  <c r="Z36" i="10"/>
  <c r="V485" i="10"/>
  <c r="AA485" i="10" s="1"/>
  <c r="V483" i="10"/>
  <c r="AA483" i="10" s="1"/>
  <c r="V453" i="10"/>
  <c r="AA453" i="10" s="1"/>
  <c r="V295" i="10"/>
  <c r="AA295" i="10" s="1"/>
  <c r="V189" i="10"/>
  <c r="AA189" i="10" s="1"/>
  <c r="Z400" i="10"/>
  <c r="Z444" i="10"/>
  <c r="V376" i="10"/>
  <c r="AA376" i="10" s="1"/>
  <c r="V371" i="10"/>
  <c r="AA371" i="10" s="1"/>
  <c r="Z354" i="10"/>
  <c r="V333" i="10"/>
  <c r="AA333" i="10" s="1"/>
  <c r="Z319" i="10"/>
  <c r="V291" i="10"/>
  <c r="AA291" i="10" s="1"/>
  <c r="V245" i="10"/>
  <c r="AA245" i="10" s="1"/>
  <c r="V117" i="10"/>
  <c r="AA117" i="10" s="1"/>
  <c r="V72" i="10"/>
  <c r="AA72" i="10" s="1"/>
  <c r="Z211" i="10"/>
  <c r="V101" i="10"/>
  <c r="AA101" i="10" s="1"/>
  <c r="Z56" i="10"/>
  <c r="Z451" i="10"/>
  <c r="Z445" i="10"/>
  <c r="V416" i="10"/>
  <c r="AA416" i="10" s="1"/>
  <c r="Z335" i="10"/>
  <c r="V313" i="10"/>
  <c r="AA313" i="10" s="1"/>
  <c r="V451" i="10"/>
  <c r="AA451" i="10" s="1"/>
  <c r="V445" i="10"/>
  <c r="AA445" i="10" s="1"/>
  <c r="V423" i="10"/>
  <c r="AA423" i="10" s="1"/>
  <c r="W416" i="10"/>
  <c r="V32" i="10"/>
  <c r="AA32" i="10" s="1"/>
  <c r="Z460" i="10"/>
  <c r="Z456" i="10"/>
  <c r="Z321" i="10"/>
  <c r="Z315" i="10"/>
  <c r="Z33" i="10"/>
  <c r="Z497" i="10"/>
  <c r="V105" i="10"/>
  <c r="AA105" i="10" s="1"/>
  <c r="Z458" i="10"/>
  <c r="V418" i="10"/>
  <c r="AA418" i="10" s="1"/>
  <c r="V402" i="10"/>
  <c r="AA402" i="10" s="1"/>
  <c r="V378" i="10"/>
  <c r="AA378" i="10" s="1"/>
  <c r="V370" i="10"/>
  <c r="AA370" i="10" s="1"/>
  <c r="W263" i="10"/>
  <c r="Z496" i="10"/>
  <c r="V410" i="10"/>
  <c r="AA410" i="10" s="1"/>
  <c r="W372" i="10"/>
  <c r="W342" i="10"/>
  <c r="Z185" i="10"/>
  <c r="W191" i="10"/>
  <c r="Z442" i="10"/>
  <c r="V426" i="10"/>
  <c r="AA426" i="10" s="1"/>
  <c r="V386" i="10"/>
  <c r="AA386" i="10" s="1"/>
  <c r="V185" i="10"/>
  <c r="AA185" i="10" s="1"/>
  <c r="Z105" i="10"/>
  <c r="W320" i="10"/>
  <c r="V497" i="10"/>
  <c r="AA497" i="10" s="1"/>
  <c r="V498" i="10"/>
  <c r="AA498" i="10" s="1"/>
  <c r="V493" i="10"/>
  <c r="AA493" i="10" s="1"/>
  <c r="V467" i="10"/>
  <c r="AA467" i="10" s="1"/>
  <c r="Z412" i="10"/>
  <c r="V351" i="10"/>
  <c r="AA351" i="10" s="1"/>
  <c r="Z328" i="10"/>
  <c r="V305" i="10"/>
  <c r="AA305" i="10" s="1"/>
  <c r="Z305" i="10"/>
  <c r="V294" i="10"/>
  <c r="AA294" i="10" s="1"/>
  <c r="V277" i="10"/>
  <c r="AA277" i="10" s="1"/>
  <c r="V273" i="10"/>
  <c r="AA273" i="10" s="1"/>
  <c r="V253" i="10"/>
  <c r="AA253" i="10" s="1"/>
  <c r="Z253" i="10"/>
  <c r="V495" i="10"/>
  <c r="AA495" i="10" s="1"/>
  <c r="V431" i="10"/>
  <c r="AA431" i="10" s="1"/>
  <c r="Z431" i="10"/>
  <c r="Z427" i="10"/>
  <c r="Z396" i="10"/>
  <c r="Z394" i="10"/>
  <c r="Z312" i="10"/>
  <c r="Z302" i="10"/>
  <c r="V271" i="10"/>
  <c r="AA271" i="10" s="1"/>
  <c r="W207" i="10"/>
  <c r="Z467" i="10"/>
  <c r="Z465" i="10"/>
  <c r="V461" i="10"/>
  <c r="AA461" i="10" s="1"/>
  <c r="V434" i="10"/>
  <c r="AA434" i="10" s="1"/>
  <c r="Z432" i="10"/>
  <c r="Z420" i="10"/>
  <c r="Z407" i="10"/>
  <c r="V394" i="10"/>
  <c r="AA394" i="10" s="1"/>
  <c r="V345" i="10"/>
  <c r="AA345" i="10" s="1"/>
  <c r="V341" i="10"/>
  <c r="AA341" i="10" s="1"/>
  <c r="Z334" i="10"/>
  <c r="V329" i="10"/>
  <c r="AA329" i="10" s="1"/>
  <c r="Z329" i="10"/>
  <c r="V325" i="10"/>
  <c r="AA325" i="10" s="1"/>
  <c r="V311" i="10"/>
  <c r="AA311" i="10" s="1"/>
  <c r="Z268" i="10"/>
  <c r="V375" i="10"/>
  <c r="AA375" i="10" s="1"/>
  <c r="V335" i="10"/>
  <c r="AA335" i="10" s="1"/>
  <c r="V469" i="10"/>
  <c r="AA469" i="10" s="1"/>
  <c r="V463" i="10"/>
  <c r="AA463" i="10" s="1"/>
  <c r="Z463" i="10"/>
  <c r="V435" i="10"/>
  <c r="AA435" i="10" s="1"/>
  <c r="W428" i="10"/>
  <c r="V415" i="10"/>
  <c r="AA415" i="10" s="1"/>
  <c r="V383" i="10"/>
  <c r="AA383" i="10" s="1"/>
  <c r="Z324" i="10"/>
  <c r="Z227" i="10"/>
  <c r="V227" i="10"/>
  <c r="AA227" i="10" s="1"/>
  <c r="V309" i="10"/>
  <c r="AA309" i="10" s="1"/>
  <c r="Z295" i="10"/>
  <c r="V289" i="10"/>
  <c r="AA289" i="10" s="1"/>
  <c r="Z281" i="10"/>
  <c r="Z98" i="10"/>
  <c r="Z313" i="10"/>
  <c r="Z310" i="10"/>
  <c r="V303" i="10"/>
  <c r="AA303" i="10" s="1"/>
  <c r="Z299" i="10"/>
  <c r="V287" i="10"/>
  <c r="AA287" i="10" s="1"/>
  <c r="V261" i="10"/>
  <c r="AA261" i="10" s="1"/>
  <c r="V251" i="10"/>
  <c r="AA251" i="10" s="1"/>
  <c r="W215" i="10"/>
  <c r="V215" i="10"/>
  <c r="AA215" i="10" s="1"/>
  <c r="V209" i="10"/>
  <c r="AA209" i="10" s="1"/>
  <c r="W163" i="10"/>
  <c r="V257" i="10"/>
  <c r="AA257" i="10" s="1"/>
  <c r="V319" i="10"/>
  <c r="AA319" i="10" s="1"/>
  <c r="Z285" i="10"/>
  <c r="Z265" i="10"/>
  <c r="Z261" i="10"/>
  <c r="V259" i="10"/>
  <c r="AA259" i="10" s="1"/>
  <c r="V249" i="10"/>
  <c r="AA249" i="10" s="1"/>
  <c r="Z249" i="10"/>
  <c r="V213" i="10"/>
  <c r="AA213" i="10" s="1"/>
  <c r="V179" i="10"/>
  <c r="AA179" i="10" s="1"/>
  <c r="V298" i="10"/>
  <c r="AA298" i="10" s="1"/>
  <c r="V243" i="10"/>
  <c r="AA243" i="10" s="1"/>
  <c r="V235" i="10"/>
  <c r="AA235" i="10" s="1"/>
  <c r="V217" i="10"/>
  <c r="AA217" i="10" s="1"/>
  <c r="V193" i="10"/>
  <c r="AA193" i="10" s="1"/>
  <c r="Z193" i="10"/>
  <c r="Z167" i="10"/>
  <c r="V167" i="10"/>
  <c r="AA167" i="10" s="1"/>
  <c r="Z147" i="10"/>
  <c r="V147" i="10"/>
  <c r="AA147" i="10" s="1"/>
  <c r="V112" i="10"/>
  <c r="AA112" i="10" s="1"/>
  <c r="Z187" i="10"/>
  <c r="Z115" i="10"/>
  <c r="Z218" i="10"/>
  <c r="V197" i="10"/>
  <c r="AA197" i="10" s="1"/>
  <c r="Z183" i="10"/>
  <c r="V183" i="10"/>
  <c r="AA183" i="10" s="1"/>
  <c r="Z177" i="10"/>
  <c r="Z129" i="10"/>
  <c r="V129" i="10"/>
  <c r="AA129" i="10" s="1"/>
  <c r="V122" i="10"/>
  <c r="AA122" i="10" s="1"/>
  <c r="V114" i="10"/>
  <c r="AA114" i="10" s="1"/>
  <c r="V86" i="10"/>
  <c r="AA86" i="10" s="1"/>
  <c r="Z86" i="10"/>
  <c r="V161" i="10"/>
  <c r="AA161" i="10" s="1"/>
  <c r="Z155" i="10"/>
  <c r="V155" i="10"/>
  <c r="AA155" i="10" s="1"/>
  <c r="Z154" i="10"/>
  <c r="V143" i="10"/>
  <c r="AA143" i="10" s="1"/>
  <c r="V130" i="10"/>
  <c r="AA130" i="10" s="1"/>
  <c r="V120" i="10"/>
  <c r="AA120" i="10" s="1"/>
  <c r="W102" i="10"/>
  <c r="Z84" i="10"/>
  <c r="V173" i="10"/>
  <c r="AA173" i="10" s="1"/>
  <c r="V145" i="10"/>
  <c r="AA145" i="10" s="1"/>
  <c r="V107" i="10"/>
  <c r="AA107" i="10" s="1"/>
  <c r="Z83" i="10"/>
  <c r="V83" i="10"/>
  <c r="AA83" i="10" s="1"/>
  <c r="Z37" i="10"/>
  <c r="V37" i="10"/>
  <c r="AA37" i="10" s="1"/>
  <c r="Z111" i="10"/>
  <c r="Z110" i="10"/>
  <c r="Z43" i="10"/>
  <c r="V41" i="10"/>
  <c r="V24" i="10"/>
  <c r="Z101" i="10"/>
  <c r="V95" i="10"/>
  <c r="AA95" i="10" s="1"/>
  <c r="V93" i="10"/>
  <c r="AA93" i="10" s="1"/>
  <c r="V88" i="10"/>
  <c r="AA88" i="10" s="1"/>
  <c r="Z85" i="10"/>
  <c r="V60" i="10"/>
  <c r="AA60" i="10" s="1"/>
  <c r="V111" i="10"/>
  <c r="AA111" i="10" s="1"/>
  <c r="V64" i="10"/>
  <c r="AA64" i="10" s="1"/>
  <c r="Z64" i="10"/>
  <c r="W21" i="10"/>
  <c r="V75" i="10"/>
  <c r="AA75" i="10" s="1"/>
  <c r="V67" i="10"/>
  <c r="AA67" i="10" s="1"/>
  <c r="Z48" i="10"/>
  <c r="Z34" i="10"/>
  <c r="V496" i="10"/>
  <c r="AA496" i="10" s="1"/>
  <c r="V448" i="10"/>
  <c r="AA448" i="10" s="1"/>
  <c r="V417" i="10"/>
  <c r="AA417" i="10" s="1"/>
  <c r="V414" i="10"/>
  <c r="AA414" i="10" s="1"/>
  <c r="V488" i="10"/>
  <c r="AA488" i="10" s="1"/>
  <c r="V480" i="10"/>
  <c r="AA480" i="10" s="1"/>
  <c r="W480" i="10"/>
  <c r="V490" i="10"/>
  <c r="AA490" i="10" s="1"/>
  <c r="W490" i="10"/>
  <c r="V482" i="10"/>
  <c r="AA482" i="10" s="1"/>
  <c r="V474" i="10"/>
  <c r="AA474" i="10" s="1"/>
  <c r="V466" i="10"/>
  <c r="AA466" i="10" s="1"/>
  <c r="V458" i="10"/>
  <c r="AA458" i="10" s="1"/>
  <c r="V450" i="10"/>
  <c r="AA450" i="10" s="1"/>
  <c r="V442" i="10"/>
  <c r="AA442" i="10" s="1"/>
  <c r="V425" i="10"/>
  <c r="AA425" i="10" s="1"/>
  <c r="V422" i="10"/>
  <c r="AA422" i="10" s="1"/>
  <c r="Z417" i="10"/>
  <c r="V385" i="10"/>
  <c r="AA385" i="10" s="1"/>
  <c r="V382" i="10"/>
  <c r="AA382" i="10" s="1"/>
  <c r="V472" i="10"/>
  <c r="AA472" i="10" s="1"/>
  <c r="V456" i="10"/>
  <c r="AA456" i="10" s="1"/>
  <c r="Z448" i="10"/>
  <c r="V440" i="10"/>
  <c r="AA440" i="10" s="1"/>
  <c r="V492" i="10"/>
  <c r="AA492" i="10" s="1"/>
  <c r="V484" i="10"/>
  <c r="AA484" i="10" s="1"/>
  <c r="V476" i="10"/>
  <c r="AA476" i="10" s="1"/>
  <c r="V468" i="10"/>
  <c r="AA468" i="10" s="1"/>
  <c r="W468" i="10"/>
  <c r="V460" i="10"/>
  <c r="AA460" i="10" s="1"/>
  <c r="V452" i="10"/>
  <c r="AA452" i="10" s="1"/>
  <c r="V444" i="10"/>
  <c r="AA444" i="10" s="1"/>
  <c r="V433" i="10"/>
  <c r="AA433" i="10" s="1"/>
  <c r="V430" i="10"/>
  <c r="AA430" i="10" s="1"/>
  <c r="V409" i="10"/>
  <c r="AA409" i="10" s="1"/>
  <c r="V401" i="10"/>
  <c r="AA401" i="10" s="1"/>
  <c r="V398" i="10"/>
  <c r="AA398" i="10" s="1"/>
  <c r="V393" i="10"/>
  <c r="AA393" i="10" s="1"/>
  <c r="V390" i="10"/>
  <c r="AA390" i="10" s="1"/>
  <c r="Z385" i="10"/>
  <c r="Z488" i="10"/>
  <c r="V464" i="10"/>
  <c r="AA464" i="10" s="1"/>
  <c r="V494" i="10"/>
  <c r="AA494" i="10" s="1"/>
  <c r="V486" i="10"/>
  <c r="AA486" i="10" s="1"/>
  <c r="V478" i="10"/>
  <c r="AA478" i="10" s="1"/>
  <c r="V470" i="10"/>
  <c r="AA470" i="10" s="1"/>
  <c r="V462" i="10"/>
  <c r="AA462" i="10" s="1"/>
  <c r="V454" i="10"/>
  <c r="AA454" i="10" s="1"/>
  <c r="W454" i="10"/>
  <c r="V446" i="10"/>
  <c r="AA446" i="10" s="1"/>
  <c r="V438" i="10"/>
  <c r="AA438" i="10" s="1"/>
  <c r="Z433" i="10"/>
  <c r="V406" i="10"/>
  <c r="AA406" i="10" s="1"/>
  <c r="Z401" i="10"/>
  <c r="V366" i="10"/>
  <c r="AA366" i="10" s="1"/>
  <c r="V358" i="10"/>
  <c r="AA358" i="10" s="1"/>
  <c r="V297" i="10"/>
  <c r="AA297" i="10" s="1"/>
  <c r="V266" i="10"/>
  <c r="AA266" i="10" s="1"/>
  <c r="V232" i="10"/>
  <c r="AA232" i="10" s="1"/>
  <c r="V15" i="10"/>
  <c r="V16" i="10"/>
  <c r="V436" i="10"/>
  <c r="AA436" i="10" s="1"/>
  <c r="V428" i="10"/>
  <c r="AA428" i="10" s="1"/>
  <c r="V420" i="10"/>
  <c r="AA420" i="10" s="1"/>
  <c r="V412" i="10"/>
  <c r="AA412" i="10" s="1"/>
  <c r="W411" i="10"/>
  <c r="V404" i="10"/>
  <c r="AA404" i="10" s="1"/>
  <c r="W403" i="10"/>
  <c r="V396" i="10"/>
  <c r="AA396" i="10" s="1"/>
  <c r="V388" i="10"/>
  <c r="AA388" i="10" s="1"/>
  <c r="V380" i="10"/>
  <c r="AA380" i="10" s="1"/>
  <c r="V377" i="10"/>
  <c r="AA377" i="10" s="1"/>
  <c r="V372" i="10"/>
  <c r="AA372" i="10" s="1"/>
  <c r="V369" i="10"/>
  <c r="AA369" i="10" s="1"/>
  <c r="Z368" i="10"/>
  <c r="W366" i="10"/>
  <c r="Z297" i="10"/>
  <c r="V280" i="10"/>
  <c r="AA280" i="10" s="1"/>
  <c r="V250" i="10"/>
  <c r="AA250" i="10" s="1"/>
  <c r="V172" i="10"/>
  <c r="AA172" i="10" s="1"/>
  <c r="Z172" i="10"/>
  <c r="V374" i="10"/>
  <c r="AA374" i="10" s="1"/>
  <c r="V264" i="10"/>
  <c r="AA264" i="10" s="1"/>
  <c r="V234" i="10"/>
  <c r="AA234" i="10" s="1"/>
  <c r="Z234" i="10"/>
  <c r="V364" i="10"/>
  <c r="AA364" i="10" s="1"/>
  <c r="V362" i="10"/>
  <c r="AA362" i="10" s="1"/>
  <c r="V360" i="10"/>
  <c r="AA360" i="10" s="1"/>
  <c r="W445" i="10"/>
  <c r="V437" i="10"/>
  <c r="AA437" i="10" s="1"/>
  <c r="V429" i="10"/>
  <c r="AA429" i="10" s="1"/>
  <c r="V421" i="10"/>
  <c r="AA421" i="10" s="1"/>
  <c r="V413" i="10"/>
  <c r="AA413" i="10" s="1"/>
  <c r="V405" i="10"/>
  <c r="AA405" i="10" s="1"/>
  <c r="V397" i="10"/>
  <c r="AA397" i="10" s="1"/>
  <c r="W394" i="10"/>
  <c r="V389" i="10"/>
  <c r="AA389" i="10" s="1"/>
  <c r="W383" i="10"/>
  <c r="V381" i="10"/>
  <c r="AA381" i="10" s="1"/>
  <c r="V373" i="10"/>
  <c r="AA373" i="10" s="1"/>
  <c r="V368" i="10"/>
  <c r="AA368" i="10" s="1"/>
  <c r="V282" i="10"/>
  <c r="AA282" i="10" s="1"/>
  <c r="V248" i="10"/>
  <c r="AA248" i="10" s="1"/>
  <c r="V356" i="10"/>
  <c r="AA356" i="10" s="1"/>
  <c r="V354" i="10"/>
  <c r="AA354" i="10" s="1"/>
  <c r="V352" i="10"/>
  <c r="AA352" i="10" s="1"/>
  <c r="V350" i="10"/>
  <c r="AA350" i="10" s="1"/>
  <c r="V348" i="10"/>
  <c r="AA348" i="10" s="1"/>
  <c r="V346" i="10"/>
  <c r="AA346" i="10" s="1"/>
  <c r="V344" i="10"/>
  <c r="AA344" i="10" s="1"/>
  <c r="V342" i="10"/>
  <c r="AA342" i="10" s="1"/>
  <c r="V340" i="10"/>
  <c r="AA340" i="10" s="1"/>
  <c r="V338" i="10"/>
  <c r="AA338" i="10" s="1"/>
  <c r="V336" i="10"/>
  <c r="AA336" i="10" s="1"/>
  <c r="V334" i="10"/>
  <c r="AA334" i="10" s="1"/>
  <c r="V332" i="10"/>
  <c r="AA332" i="10" s="1"/>
  <c r="V330" i="10"/>
  <c r="AA330" i="10" s="1"/>
  <c r="V328" i="10"/>
  <c r="AA328" i="10" s="1"/>
  <c r="V326" i="10"/>
  <c r="AA326" i="10" s="1"/>
  <c r="V324" i="10"/>
  <c r="AA324" i="10" s="1"/>
  <c r="V322" i="10"/>
  <c r="AA322" i="10" s="1"/>
  <c r="V320" i="10"/>
  <c r="AA320" i="10" s="1"/>
  <c r="V318" i="10"/>
  <c r="AA318" i="10" s="1"/>
  <c r="V316" i="10"/>
  <c r="AA316" i="10" s="1"/>
  <c r="V314" i="10"/>
  <c r="AA314" i="10" s="1"/>
  <c r="V312" i="10"/>
  <c r="AA312" i="10" s="1"/>
  <c r="V310" i="10"/>
  <c r="AA310" i="10" s="1"/>
  <c r="V308" i="10"/>
  <c r="AA308" i="10" s="1"/>
  <c r="V306" i="10"/>
  <c r="AA306" i="10" s="1"/>
  <c r="V304" i="10"/>
  <c r="AA304" i="10" s="1"/>
  <c r="V302" i="10"/>
  <c r="AA302" i="10" s="1"/>
  <c r="V300" i="10"/>
  <c r="AA300" i="10" s="1"/>
  <c r="V284" i="10"/>
  <c r="AA284" i="10" s="1"/>
  <c r="V268" i="10"/>
  <c r="AA268" i="10" s="1"/>
  <c r="V252" i="10"/>
  <c r="AA252" i="10" s="1"/>
  <c r="V236" i="10"/>
  <c r="AA236" i="10" s="1"/>
  <c r="V208" i="10"/>
  <c r="AA208" i="10" s="1"/>
  <c r="W333" i="10"/>
  <c r="W311" i="10"/>
  <c r="V299" i="10"/>
  <c r="AA299" i="10" s="1"/>
  <c r="V290" i="10"/>
  <c r="AA290" i="10" s="1"/>
  <c r="V288" i="10"/>
  <c r="AA288" i="10" s="1"/>
  <c r="V274" i="10"/>
  <c r="AA274" i="10" s="1"/>
  <c r="V272" i="10"/>
  <c r="AA272" i="10" s="1"/>
  <c r="W267" i="10"/>
  <c r="V258" i="10"/>
  <c r="AA258" i="10" s="1"/>
  <c r="V256" i="10"/>
  <c r="AA256" i="10" s="1"/>
  <c r="V242" i="10"/>
  <c r="AA242" i="10" s="1"/>
  <c r="V240" i="10"/>
  <c r="AA240" i="10" s="1"/>
  <c r="V216" i="10"/>
  <c r="AA216" i="10" s="1"/>
  <c r="V188" i="10"/>
  <c r="AA188" i="10" s="1"/>
  <c r="V292" i="10"/>
  <c r="AA292" i="10" s="1"/>
  <c r="V276" i="10"/>
  <c r="AA276" i="10" s="1"/>
  <c r="V260" i="10"/>
  <c r="AA260" i="10" s="1"/>
  <c r="V244" i="10"/>
  <c r="AA244" i="10" s="1"/>
  <c r="V228" i="10"/>
  <c r="AA228" i="10" s="1"/>
  <c r="V224" i="10"/>
  <c r="AA224" i="10" s="1"/>
  <c r="W217" i="10"/>
  <c r="V206" i="10"/>
  <c r="AA206" i="10" s="1"/>
  <c r="W196" i="10"/>
  <c r="W156" i="10"/>
  <c r="Z135" i="10"/>
  <c r="V135" i="10"/>
  <c r="AA135" i="10" s="1"/>
  <c r="V286" i="10"/>
  <c r="AA286" i="10" s="1"/>
  <c r="V278" i="10"/>
  <c r="AA278" i="10" s="1"/>
  <c r="V270" i="10"/>
  <c r="AA270" i="10" s="1"/>
  <c r="V262" i="10"/>
  <c r="AA262" i="10" s="1"/>
  <c r="V254" i="10"/>
  <c r="AA254" i="10" s="1"/>
  <c r="V246" i="10"/>
  <c r="AA246" i="10" s="1"/>
  <c r="V238" i="10"/>
  <c r="AA238" i="10" s="1"/>
  <c r="V230" i="10"/>
  <c r="AA230" i="10" s="1"/>
  <c r="V222" i="10"/>
  <c r="AA222" i="10" s="1"/>
  <c r="V214" i="10"/>
  <c r="AA214" i="10" s="1"/>
  <c r="Z198" i="10"/>
  <c r="V196" i="10"/>
  <c r="AA196" i="10" s="1"/>
  <c r="V194" i="10"/>
  <c r="AA194" i="10" s="1"/>
  <c r="V180" i="10"/>
  <c r="AA180" i="10" s="1"/>
  <c r="V220" i="10"/>
  <c r="AA220" i="10" s="1"/>
  <c r="V212" i="10"/>
  <c r="AA212" i="10" s="1"/>
  <c r="Z202" i="10"/>
  <c r="V198" i="10"/>
  <c r="AA198" i="10" s="1"/>
  <c r="V186" i="10"/>
  <c r="AA186" i="10" s="1"/>
  <c r="W184" i="10"/>
  <c r="V118" i="10"/>
  <c r="AA118" i="10" s="1"/>
  <c r="V226" i="10"/>
  <c r="AA226" i="10" s="1"/>
  <c r="V218" i="10"/>
  <c r="AA218" i="10" s="1"/>
  <c r="V210" i="10"/>
  <c r="AA210" i="10" s="1"/>
  <c r="V204" i="10"/>
  <c r="AA204" i="10" s="1"/>
  <c r="V202" i="10"/>
  <c r="AA202" i="10" s="1"/>
  <c r="V178" i="10"/>
  <c r="AA178" i="10" s="1"/>
  <c r="V170" i="10"/>
  <c r="AA170" i="10" s="1"/>
  <c r="W164" i="10"/>
  <c r="Z132" i="10"/>
  <c r="V132" i="10"/>
  <c r="AA132" i="10" s="1"/>
  <c r="V200" i="10"/>
  <c r="AA200" i="10" s="1"/>
  <c r="V192" i="10"/>
  <c r="AA192" i="10" s="1"/>
  <c r="V184" i="10"/>
  <c r="AA184" i="10" s="1"/>
  <c r="V176" i="10"/>
  <c r="AA176" i="10" s="1"/>
  <c r="V174" i="10"/>
  <c r="AA174" i="10" s="1"/>
  <c r="V150" i="10"/>
  <c r="AA150" i="10" s="1"/>
  <c r="V146" i="10"/>
  <c r="AA146" i="10" s="1"/>
  <c r="V134" i="10"/>
  <c r="AA134" i="10" s="1"/>
  <c r="W126" i="10"/>
  <c r="V190" i="10"/>
  <c r="AA190" i="10" s="1"/>
  <c r="V182" i="10"/>
  <c r="AA182" i="10" s="1"/>
  <c r="Z166" i="10"/>
  <c r="V158" i="10"/>
  <c r="AA158" i="10" s="1"/>
  <c r="W158" i="10"/>
  <c r="V154" i="10"/>
  <c r="AA154" i="10" s="1"/>
  <c r="W142" i="10"/>
  <c r="Z137" i="10"/>
  <c r="V123" i="10"/>
  <c r="AA123" i="10" s="1"/>
  <c r="Z120" i="10"/>
  <c r="V116" i="10"/>
  <c r="AA116" i="10" s="1"/>
  <c r="Z116" i="10"/>
  <c r="V166" i="10"/>
  <c r="AA166" i="10" s="1"/>
  <c r="V162" i="10"/>
  <c r="AA162" i="10" s="1"/>
  <c r="V139" i="10"/>
  <c r="AA139" i="10" s="1"/>
  <c r="Z139" i="10"/>
  <c r="V82" i="10"/>
  <c r="AA82" i="10" s="1"/>
  <c r="Z82" i="10"/>
  <c r="V164" i="10"/>
  <c r="AA164" i="10" s="1"/>
  <c r="V156" i="10"/>
  <c r="AA156" i="10" s="1"/>
  <c r="V148" i="10"/>
  <c r="AA148" i="10" s="1"/>
  <c r="V142" i="10"/>
  <c r="AA142" i="10" s="1"/>
  <c r="V115" i="10"/>
  <c r="AA115" i="10" s="1"/>
  <c r="V79" i="10"/>
  <c r="AA79" i="10" s="1"/>
  <c r="Z79" i="10"/>
  <c r="V168" i="10"/>
  <c r="AA168" i="10" s="1"/>
  <c r="V160" i="10"/>
  <c r="AA160" i="10" s="1"/>
  <c r="W157" i="10"/>
  <c r="V152" i="10"/>
  <c r="AA152" i="10" s="1"/>
  <c r="V144" i="10"/>
  <c r="AA144" i="10" s="1"/>
  <c r="W131" i="10"/>
  <c r="V131" i="10"/>
  <c r="AA131" i="10" s="1"/>
  <c r="V126" i="10"/>
  <c r="AA126" i="10" s="1"/>
  <c r="Z90" i="10"/>
  <c r="V87" i="10"/>
  <c r="AA87" i="10" s="1"/>
  <c r="W87" i="10"/>
  <c r="Z59" i="10"/>
  <c r="V57" i="10"/>
  <c r="AA57" i="10" s="1"/>
  <c r="W117" i="10"/>
  <c r="V110" i="10"/>
  <c r="AA110" i="10" s="1"/>
  <c r="V108" i="10"/>
  <c r="AA108" i="10" s="1"/>
  <c r="V106" i="10"/>
  <c r="AA106" i="10" s="1"/>
  <c r="V104" i="10"/>
  <c r="AA104" i="10" s="1"/>
  <c r="V102" i="10"/>
  <c r="AA102" i="10" s="1"/>
  <c r="V100" i="10"/>
  <c r="AA100" i="10" s="1"/>
  <c r="V98" i="10"/>
  <c r="AA98" i="10" s="1"/>
  <c r="V96" i="10"/>
  <c r="AA96" i="10" s="1"/>
  <c r="V94" i="10"/>
  <c r="AA94" i="10" s="1"/>
  <c r="V92" i="10"/>
  <c r="AA92" i="10" s="1"/>
  <c r="V66" i="10"/>
  <c r="AA66" i="10" s="1"/>
  <c r="V90" i="10"/>
  <c r="AA90" i="10" s="1"/>
  <c r="V74" i="10"/>
  <c r="AA74" i="10" s="1"/>
  <c r="V71" i="10"/>
  <c r="AA71" i="10" s="1"/>
  <c r="V62" i="10"/>
  <c r="AA62" i="10" s="1"/>
  <c r="V51" i="10"/>
  <c r="AA51" i="10" s="1"/>
  <c r="Z51" i="10"/>
  <c r="V85" i="10"/>
  <c r="AA85" i="10" s="1"/>
  <c r="V77" i="10"/>
  <c r="AA77" i="10" s="1"/>
  <c r="V69" i="10"/>
  <c r="AA69" i="10" s="1"/>
  <c r="V54" i="10"/>
  <c r="AA54" i="10" s="1"/>
  <c r="V84" i="10"/>
  <c r="AA84" i="10" s="1"/>
  <c r="W78" i="10"/>
  <c r="V76" i="10"/>
  <c r="AA76" i="10" s="1"/>
  <c r="V68" i="10"/>
  <c r="AA68" i="10" s="1"/>
  <c r="V63" i="10"/>
  <c r="AA63" i="10" s="1"/>
  <c r="W80" i="10"/>
  <c r="V65" i="10"/>
  <c r="AA65" i="10" s="1"/>
  <c r="V23" i="10"/>
  <c r="AA23" i="10" s="1"/>
  <c r="V22" i="10"/>
  <c r="V40" i="10"/>
  <c r="AA40" i="10" s="1"/>
  <c r="V49" i="10"/>
  <c r="AA49" i="10" s="1"/>
  <c r="V47" i="10"/>
  <c r="AA47" i="10" s="1"/>
  <c r="V45" i="10"/>
  <c r="AA45" i="10" s="1"/>
  <c r="V43" i="10"/>
  <c r="Z42" i="10"/>
  <c r="Z40" i="10"/>
  <c r="V26" i="10"/>
  <c r="V25" i="10"/>
  <c r="AA25" i="10" s="1"/>
  <c r="V38" i="10"/>
  <c r="AA38" i="10" s="1"/>
  <c r="V30" i="10"/>
  <c r="AA30" i="10" s="1"/>
  <c r="V36" i="10"/>
  <c r="Z31" i="10"/>
  <c r="Z29" i="10"/>
  <c r="V17" i="10"/>
  <c r="V18" i="10"/>
  <c r="V34" i="10"/>
  <c r="AA34" i="10" s="1"/>
  <c r="V29" i="10"/>
  <c r="AA29" i="10" s="1"/>
  <c r="V21" i="10"/>
  <c r="V14" i="10"/>
  <c r="A16" i="1"/>
  <c r="A17" i="1" s="1"/>
  <c r="A18" i="1" s="1"/>
  <c r="A19" i="1" s="1"/>
  <c r="A20" i="1" s="1"/>
  <c r="A21" i="1" s="1"/>
  <c r="A22" i="1" s="1"/>
  <c r="A23" i="1" s="1"/>
  <c r="A24" i="1" s="1"/>
  <c r="A25" i="1" s="1"/>
  <c r="A26" i="1" s="1"/>
  <c r="A27" i="1" s="1"/>
  <c r="A28" i="1" s="1"/>
  <c r="B2" i="1"/>
  <c r="E21" i="12"/>
  <c r="Z494" i="10" l="1"/>
  <c r="Z470" i="10"/>
  <c r="Z210" i="10"/>
  <c r="Z357" i="10"/>
  <c r="S494" i="10"/>
  <c r="S149" i="10"/>
  <c r="P168" i="10"/>
  <c r="S275" i="10"/>
  <c r="M60" i="10"/>
  <c r="S247" i="10"/>
  <c r="W247" i="10"/>
  <c r="W438" i="10"/>
  <c r="W60" i="10"/>
  <c r="Z204" i="10"/>
  <c r="W402" i="10"/>
  <c r="W243" i="10"/>
  <c r="W374" i="10"/>
  <c r="Z180" i="10"/>
  <c r="Z66" i="10"/>
  <c r="J243" i="10"/>
  <c r="P402" i="10"/>
  <c r="P470" i="10"/>
  <c r="H343" i="10"/>
  <c r="M402" i="10"/>
  <c r="P243" i="10"/>
  <c r="M247" i="10"/>
  <c r="M275" i="10"/>
  <c r="P60" i="10"/>
  <c r="W418" i="10"/>
  <c r="J470" i="10"/>
  <c r="W470" i="10"/>
  <c r="W159" i="10"/>
  <c r="Z160" i="10"/>
  <c r="Z231" i="10"/>
  <c r="J159" i="10"/>
  <c r="S402" i="10"/>
  <c r="M470" i="10"/>
  <c r="P247" i="10"/>
  <c r="P275" i="10"/>
  <c r="J60" i="10"/>
  <c r="Z365" i="10"/>
  <c r="Z402" i="10"/>
  <c r="W275" i="10"/>
  <c r="S243" i="10"/>
  <c r="J247" i="10"/>
  <c r="J275" i="10"/>
  <c r="S60" i="10"/>
  <c r="W478" i="10"/>
  <c r="M109" i="10"/>
  <c r="W65" i="10"/>
  <c r="W353" i="10"/>
  <c r="M95" i="10"/>
  <c r="P353" i="10"/>
  <c r="W415" i="10"/>
  <c r="W252" i="10"/>
  <c r="S307" i="10"/>
  <c r="W219" i="10"/>
  <c r="W222" i="10"/>
  <c r="Z112" i="10"/>
  <c r="P219" i="10"/>
  <c r="W95" i="10"/>
  <c r="W171" i="10"/>
  <c r="M320" i="10"/>
  <c r="J353" i="10"/>
  <c r="S233" i="10"/>
  <c r="M353" i="10"/>
  <c r="G436" i="10"/>
  <c r="S106" i="10"/>
  <c r="P245" i="10"/>
  <c r="S478" i="10"/>
  <c r="W141" i="10"/>
  <c r="W45" i="10"/>
  <c r="M45" i="10"/>
  <c r="J109" i="10"/>
  <c r="S141" i="10"/>
  <c r="J76" i="10"/>
  <c r="S181" i="10"/>
  <c r="M106" i="10"/>
  <c r="P222" i="10"/>
  <c r="M307" i="10"/>
  <c r="J245" i="10"/>
  <c r="J284" i="10"/>
  <c r="J326" i="10"/>
  <c r="W109" i="10"/>
  <c r="W307" i="10"/>
  <c r="Z213" i="10"/>
  <c r="W106" i="10"/>
  <c r="P109" i="10"/>
  <c r="P181" i="10"/>
  <c r="J106" i="10"/>
  <c r="M146" i="10"/>
  <c r="Z181" i="10"/>
  <c r="W181" i="10"/>
  <c r="W245" i="10"/>
  <c r="P307" i="10"/>
  <c r="M326" i="10"/>
  <c r="P67" i="10"/>
  <c r="S109" i="10"/>
  <c r="J41" i="10"/>
  <c r="M181" i="10"/>
  <c r="P106" i="10"/>
  <c r="P284" i="10"/>
  <c r="Z279" i="10"/>
  <c r="J181" i="10"/>
  <c r="H512" i="10"/>
  <c r="H228" i="10"/>
  <c r="G115" i="10"/>
  <c r="H119" i="10"/>
  <c r="H492" i="10"/>
  <c r="G428" i="10"/>
  <c r="H265" i="10"/>
  <c r="Z124" i="10"/>
  <c r="G65" i="10"/>
  <c r="P237" i="10"/>
  <c r="J61" i="10"/>
  <c r="S95" i="10"/>
  <c r="W233" i="10"/>
  <c r="H396" i="10"/>
  <c r="Z65" i="10"/>
  <c r="Z178" i="10"/>
  <c r="W46" i="10"/>
  <c r="W237" i="10"/>
  <c r="W61" i="10"/>
  <c r="Z214" i="10"/>
  <c r="Z212" i="10"/>
  <c r="J46" i="10"/>
  <c r="M61" i="10"/>
  <c r="P95" i="10"/>
  <c r="P233" i="10"/>
  <c r="H404" i="10"/>
  <c r="H476" i="10"/>
  <c r="Z148" i="10"/>
  <c r="S203" i="10"/>
  <c r="S61" i="10"/>
  <c r="J95" i="10"/>
  <c r="S175" i="10"/>
  <c r="J233" i="10"/>
  <c r="Z171" i="10"/>
  <c r="D171" i="10"/>
  <c r="M157" i="10"/>
  <c r="D157" i="10"/>
  <c r="Z93" i="10"/>
  <c r="D93" i="10"/>
  <c r="Z228" i="10"/>
  <c r="D228" i="10"/>
  <c r="Z45" i="10"/>
  <c r="D45" i="10"/>
  <c r="Z149" i="10"/>
  <c r="D149" i="10"/>
  <c r="Z141" i="10"/>
  <c r="D141" i="10"/>
  <c r="Z168" i="10"/>
  <c r="D168" i="10"/>
  <c r="Z222" i="10"/>
  <c r="D222" i="10"/>
  <c r="Z91" i="10"/>
  <c r="D91" i="10"/>
  <c r="Z107" i="10"/>
  <c r="D107" i="10"/>
  <c r="Z122" i="10"/>
  <c r="D122" i="10"/>
  <c r="Z145" i="10"/>
  <c r="D145" i="10"/>
  <c r="D78" i="10"/>
  <c r="Z143" i="10"/>
  <c r="D143" i="10"/>
  <c r="Z230" i="10"/>
  <c r="D230" i="10"/>
  <c r="Z76" i="10"/>
  <c r="D76" i="10"/>
  <c r="Z237" i="10"/>
  <c r="D237" i="10"/>
  <c r="Z136" i="10"/>
  <c r="D136" i="10"/>
  <c r="Z71" i="10"/>
  <c r="D71" i="10"/>
  <c r="Z69" i="10"/>
  <c r="D69" i="10"/>
  <c r="Z100" i="10"/>
  <c r="D100" i="10"/>
  <c r="Z128" i="10"/>
  <c r="D128" i="10"/>
  <c r="D95" i="10"/>
  <c r="D102" i="10"/>
  <c r="D233" i="10"/>
  <c r="D220" i="10"/>
  <c r="D239" i="10"/>
  <c r="D46" i="10"/>
  <c r="D53" i="10"/>
  <c r="D63" i="10"/>
  <c r="D130" i="10"/>
  <c r="D144" i="10"/>
  <c r="D99" i="10"/>
  <c r="D127" i="10"/>
  <c r="D159" i="10"/>
  <c r="D175" i="10"/>
  <c r="D223" i="10"/>
  <c r="D60" i="10"/>
  <c r="D191" i="10"/>
  <c r="Z67" i="10"/>
  <c r="J67" i="10"/>
  <c r="S67" i="10"/>
  <c r="S346" i="10"/>
  <c r="W346" i="10"/>
  <c r="S200" i="10"/>
  <c r="P200" i="10"/>
  <c r="Z384" i="10"/>
  <c r="S384" i="10"/>
  <c r="J384" i="10"/>
  <c r="W384" i="10"/>
  <c r="Z138" i="10"/>
  <c r="M138" i="10"/>
  <c r="S138" i="10"/>
  <c r="W138" i="10"/>
  <c r="Z201" i="10"/>
  <c r="S201" i="10"/>
  <c r="J201" i="10"/>
  <c r="P201" i="10"/>
  <c r="Z235" i="10"/>
  <c r="J235" i="10"/>
  <c r="P235" i="10"/>
  <c r="S235" i="10"/>
  <c r="W235" i="10"/>
  <c r="J399" i="10"/>
  <c r="P399" i="10"/>
  <c r="S399" i="10"/>
  <c r="M399" i="10"/>
  <c r="P25" i="10"/>
  <c r="S25" i="10"/>
  <c r="M25" i="10"/>
  <c r="Z194" i="10"/>
  <c r="M194" i="10"/>
  <c r="W194" i="10"/>
  <c r="S194" i="10"/>
  <c r="J194" i="10"/>
  <c r="M336" i="10"/>
  <c r="J336" i="10"/>
  <c r="P336" i="10"/>
  <c r="W336" i="10"/>
  <c r="M67" i="10"/>
  <c r="M165" i="10"/>
  <c r="S195" i="10"/>
  <c r="M235" i="10"/>
  <c r="W186" i="10"/>
  <c r="H232" i="10"/>
  <c r="W67" i="10"/>
  <c r="M200" i="10"/>
  <c r="J138" i="10"/>
  <c r="J25" i="10"/>
  <c r="K25" i="10" s="1"/>
  <c r="Z78" i="10"/>
  <c r="S78" i="10"/>
  <c r="P195" i="10"/>
  <c r="J195" i="10"/>
  <c r="Z195" i="10"/>
  <c r="W195" i="10"/>
  <c r="Z153" i="10"/>
  <c r="M153" i="10"/>
  <c r="W153" i="10"/>
  <c r="S153" i="10"/>
  <c r="P153" i="10"/>
  <c r="W359" i="10"/>
  <c r="M359" i="10"/>
  <c r="P359" i="10"/>
  <c r="S359" i="10"/>
  <c r="J483" i="10"/>
  <c r="M483" i="10"/>
  <c r="S483" i="10"/>
  <c r="W483" i="10"/>
  <c r="Z165" i="10"/>
  <c r="J165" i="10"/>
  <c r="S165" i="10"/>
  <c r="M219" i="10"/>
  <c r="J219" i="10"/>
  <c r="S219" i="10"/>
  <c r="Z55" i="10"/>
  <c r="J55" i="10"/>
  <c r="S55" i="10"/>
  <c r="M55" i="10"/>
  <c r="W55" i="10"/>
  <c r="Z209" i="10"/>
  <c r="S209" i="10"/>
  <c r="W209" i="10"/>
  <c r="J209" i="10"/>
  <c r="M209" i="10"/>
  <c r="M331" i="10"/>
  <c r="Z331" i="10"/>
  <c r="J331" i="10"/>
  <c r="S331" i="10"/>
  <c r="W331" i="10"/>
  <c r="W399" i="10"/>
  <c r="W200" i="10"/>
  <c r="W25" i="10"/>
  <c r="W201" i="10"/>
  <c r="G89" i="10"/>
  <c r="P138" i="10"/>
  <c r="S336" i="10"/>
  <c r="J359" i="10"/>
  <c r="P55" i="10"/>
  <c r="J153" i="10"/>
  <c r="M201" i="10"/>
  <c r="Z399" i="10"/>
  <c r="Z336" i="10"/>
  <c r="W76" i="10"/>
  <c r="S284" i="10"/>
  <c r="P45" i="10"/>
  <c r="P141" i="10"/>
  <c r="P149" i="10"/>
  <c r="P157" i="10"/>
  <c r="S171" i="10"/>
  <c r="M76" i="10"/>
  <c r="S237" i="10"/>
  <c r="S168" i="10"/>
  <c r="M284" i="10"/>
  <c r="W326" i="10"/>
  <c r="S245" i="10"/>
  <c r="J252" i="10"/>
  <c r="P308" i="10"/>
  <c r="H444" i="10"/>
  <c r="M415" i="10"/>
  <c r="W149" i="10"/>
  <c r="W284" i="10"/>
  <c r="W308" i="10"/>
  <c r="W168" i="10"/>
  <c r="M222" i="10"/>
  <c r="S45" i="10"/>
  <c r="M141" i="10"/>
  <c r="M149" i="10"/>
  <c r="J171" i="10"/>
  <c r="P76" i="10"/>
  <c r="M237" i="10"/>
  <c r="M168" i="10"/>
  <c r="S222" i="10"/>
  <c r="J307" i="10"/>
  <c r="M245" i="10"/>
  <c r="M308" i="10"/>
  <c r="Z504" i="10"/>
  <c r="J504" i="10"/>
  <c r="S504" i="10"/>
  <c r="M504" i="10"/>
  <c r="P504" i="10"/>
  <c r="Z507" i="10"/>
  <c r="S507" i="10"/>
  <c r="J507" i="10"/>
  <c r="M507" i="10"/>
  <c r="P507" i="10"/>
  <c r="Z511" i="10"/>
  <c r="J511" i="10"/>
  <c r="P511" i="10"/>
  <c r="M511" i="10"/>
  <c r="S511" i="10"/>
  <c r="Z41" i="10"/>
  <c r="Z502" i="10"/>
  <c r="J502" i="10"/>
  <c r="S502" i="10"/>
  <c r="M502" i="10"/>
  <c r="P502" i="10"/>
  <c r="Z501" i="10"/>
  <c r="M501" i="10"/>
  <c r="P501" i="10"/>
  <c r="S501" i="10"/>
  <c r="J501" i="10"/>
  <c r="W203" i="10"/>
  <c r="W192" i="10"/>
  <c r="P159" i="10"/>
  <c r="M203" i="10"/>
  <c r="S415" i="10"/>
  <c r="P127" i="10"/>
  <c r="P220" i="10"/>
  <c r="P175" i="10"/>
  <c r="M478" i="10"/>
  <c r="J415" i="10"/>
  <c r="Z203" i="10"/>
  <c r="Z320" i="10"/>
  <c r="W63" i="10"/>
  <c r="M46" i="10"/>
  <c r="M159" i="10"/>
  <c r="S41" i="10"/>
  <c r="J127" i="10"/>
  <c r="S220" i="10"/>
  <c r="P146" i="10"/>
  <c r="J175" i="10"/>
  <c r="P192" i="10"/>
  <c r="S343" i="10"/>
  <c r="P478" i="10"/>
  <c r="M78" i="10"/>
  <c r="S128" i="10"/>
  <c r="J293" i="10"/>
  <c r="J203" i="10"/>
  <c r="J320" i="10"/>
  <c r="Z500" i="10"/>
  <c r="P500" i="10"/>
  <c r="S500" i="10"/>
  <c r="M500" i="10"/>
  <c r="J500" i="10"/>
  <c r="Z512" i="10"/>
  <c r="P512" i="10"/>
  <c r="S512" i="10"/>
  <c r="M512" i="10"/>
  <c r="J512" i="10"/>
  <c r="Z499" i="10"/>
  <c r="J499" i="10"/>
  <c r="M499" i="10"/>
  <c r="S499" i="10"/>
  <c r="P499" i="10"/>
  <c r="Z509" i="10"/>
  <c r="M509" i="10"/>
  <c r="P509" i="10"/>
  <c r="S509" i="10"/>
  <c r="J509" i="10"/>
  <c r="W146" i="10"/>
  <c r="W220" i="10"/>
  <c r="W175" i="10"/>
  <c r="J220" i="10"/>
  <c r="S46" i="10"/>
  <c r="P41" i="10"/>
  <c r="P320" i="10"/>
  <c r="J146" i="10"/>
  <c r="J192" i="10"/>
  <c r="P343" i="10"/>
  <c r="M128" i="10"/>
  <c r="P293" i="10"/>
  <c r="W41" i="10"/>
  <c r="W128" i="10"/>
  <c r="W127" i="10"/>
  <c r="W343" i="10"/>
  <c r="W293" i="10"/>
  <c r="P46" i="10"/>
  <c r="S159" i="10"/>
  <c r="M127" i="10"/>
  <c r="M220" i="10"/>
  <c r="S326" i="10"/>
  <c r="S146" i="10"/>
  <c r="M175" i="10"/>
  <c r="S192" i="10"/>
  <c r="P326" i="10"/>
  <c r="M343" i="10"/>
  <c r="J478" i="10"/>
  <c r="P78" i="10"/>
  <c r="P128" i="10"/>
  <c r="S293" i="10"/>
  <c r="J343" i="10"/>
  <c r="P415" i="10"/>
  <c r="G155" i="10"/>
  <c r="H240" i="10"/>
  <c r="H301" i="10"/>
  <c r="G66" i="10"/>
  <c r="H117" i="10"/>
  <c r="H459" i="10"/>
  <c r="H249" i="10"/>
  <c r="H305" i="10"/>
  <c r="H46" i="10"/>
  <c r="H129" i="10"/>
  <c r="H407" i="10"/>
  <c r="H475" i="10"/>
  <c r="H105" i="10"/>
  <c r="H285" i="10"/>
  <c r="H199" i="10"/>
  <c r="G156" i="10"/>
  <c r="G81" i="10"/>
  <c r="H50" i="10"/>
  <c r="H496" i="10"/>
  <c r="W30" i="10"/>
  <c r="W38" i="10"/>
  <c r="H464" i="10"/>
  <c r="G508" i="10"/>
  <c r="H443" i="10"/>
  <c r="H257" i="10"/>
  <c r="H385" i="10"/>
  <c r="H283" i="10"/>
  <c r="G163" i="10"/>
  <c r="G484" i="10"/>
  <c r="H139" i="10"/>
  <c r="H193" i="10"/>
  <c r="G335" i="10"/>
  <c r="G447" i="10"/>
  <c r="H504" i="10"/>
  <c r="H187" i="10"/>
  <c r="H251" i="10"/>
  <c r="G204" i="10"/>
  <c r="G468" i="10"/>
  <c r="G54" i="10"/>
  <c r="W323" i="10"/>
  <c r="W242" i="10"/>
  <c r="W221" i="10"/>
  <c r="G86" i="10"/>
  <c r="M479" i="10"/>
  <c r="J63" i="10"/>
  <c r="P486" i="10"/>
  <c r="M257" i="10"/>
  <c r="P346" i="10"/>
  <c r="H377" i="10"/>
  <c r="W58" i="10"/>
  <c r="W463" i="10"/>
  <c r="M197" i="10"/>
  <c r="H287" i="10"/>
  <c r="W361" i="10"/>
  <c r="M44" i="10"/>
  <c r="G452" i="10"/>
  <c r="H423" i="10"/>
  <c r="W56" i="10"/>
  <c r="W112" i="10"/>
  <c r="H384" i="10"/>
  <c r="W97" i="10"/>
  <c r="W491" i="10"/>
  <c r="W246" i="10"/>
  <c r="J92" i="10"/>
  <c r="J262" i="10"/>
  <c r="G487" i="10"/>
  <c r="G339" i="10"/>
  <c r="W449" i="10"/>
  <c r="G431" i="10"/>
  <c r="J327" i="10"/>
  <c r="W367" i="10"/>
  <c r="W481" i="10"/>
  <c r="W421" i="10"/>
  <c r="W379" i="10"/>
  <c r="M246" i="10"/>
  <c r="S14" i="10"/>
  <c r="G236" i="10"/>
  <c r="H403" i="10"/>
  <c r="H500" i="10"/>
  <c r="G369" i="10"/>
  <c r="S197" i="10"/>
  <c r="M327" i="10"/>
  <c r="W14" i="10"/>
  <c r="W99" i="10"/>
  <c r="W140" i="10"/>
  <c r="W327" i="10"/>
  <c r="W360" i="10"/>
  <c r="S99" i="10"/>
  <c r="M47" i="10"/>
  <c r="M14" i="10"/>
  <c r="H420" i="10"/>
  <c r="H432" i="10"/>
  <c r="W347" i="10"/>
  <c r="W373" i="10"/>
  <c r="W52" i="10"/>
  <c r="W226" i="10"/>
  <c r="H259" i="10"/>
  <c r="P99" i="10"/>
  <c r="G184" i="10"/>
  <c r="S262" i="10"/>
  <c r="H439" i="10"/>
  <c r="H455" i="10"/>
  <c r="H448" i="10"/>
  <c r="H60" i="10"/>
  <c r="W94" i="10"/>
  <c r="H97" i="10"/>
  <c r="H275" i="10"/>
  <c r="P418" i="10"/>
  <c r="P126" i="10"/>
  <c r="H321" i="10"/>
  <c r="H344" i="10"/>
  <c r="H352" i="10"/>
  <c r="H368" i="10"/>
  <c r="P47" i="10"/>
  <c r="S92" i="10"/>
  <c r="S418" i="10"/>
  <c r="M486" i="10"/>
  <c r="G415" i="10"/>
  <c r="P447" i="10"/>
  <c r="S54" i="10"/>
  <c r="H297" i="10"/>
  <c r="W176" i="10"/>
  <c r="W274" i="10"/>
  <c r="W475" i="10"/>
  <c r="W486" i="10"/>
  <c r="W456" i="10"/>
  <c r="W229" i="10"/>
  <c r="H23" i="10"/>
  <c r="S476" i="10"/>
  <c r="H319" i="10"/>
  <c r="J47" i="10"/>
  <c r="M92" i="10"/>
  <c r="J476" i="10"/>
  <c r="H495" i="10"/>
  <c r="H395" i="10"/>
  <c r="J447" i="10"/>
  <c r="S447" i="10"/>
  <c r="H150" i="10"/>
  <c r="H303" i="10"/>
  <c r="H255" i="10"/>
  <c r="Z298" i="10"/>
  <c r="W485" i="10"/>
  <c r="W47" i="10"/>
  <c r="W54" i="10"/>
  <c r="W447" i="10"/>
  <c r="W444" i="10"/>
  <c r="W466" i="10"/>
  <c r="W92" i="10"/>
  <c r="W298" i="10"/>
  <c r="W257" i="10"/>
  <c r="G73" i="10"/>
  <c r="H195" i="10"/>
  <c r="S330" i="10"/>
  <c r="S47" i="10"/>
  <c r="P92" i="10"/>
  <c r="H387" i="10"/>
  <c r="M447" i="10"/>
  <c r="W20" i="10"/>
  <c r="W71" i="10"/>
  <c r="W364" i="10"/>
  <c r="W231" i="10"/>
  <c r="W332" i="10"/>
  <c r="H174" i="10"/>
  <c r="P490" i="10"/>
  <c r="P366" i="10"/>
  <c r="M490" i="10"/>
  <c r="G503" i="10"/>
  <c r="G217" i="10"/>
  <c r="P63" i="10"/>
  <c r="S252" i="10"/>
  <c r="W19" i="10"/>
  <c r="W408" i="10"/>
  <c r="G147" i="10"/>
  <c r="G224" i="10"/>
  <c r="S474" i="10"/>
  <c r="S63" i="10"/>
  <c r="P252" i="10"/>
  <c r="S30" i="10"/>
  <c r="H434" i="10"/>
  <c r="W212" i="10"/>
  <c r="W290" i="10"/>
  <c r="W446" i="10"/>
  <c r="W22" i="10"/>
  <c r="W36" i="10"/>
  <c r="W205" i="10"/>
  <c r="W315" i="10"/>
  <c r="W369" i="10"/>
  <c r="W348" i="10"/>
  <c r="P38" i="10"/>
  <c r="H376" i="10"/>
  <c r="M63" i="10"/>
  <c r="M252" i="10"/>
  <c r="G58" i="10"/>
  <c r="H113" i="10"/>
  <c r="G201" i="10"/>
  <c r="G388" i="10"/>
  <c r="H427" i="10"/>
  <c r="H430" i="10"/>
  <c r="G131" i="10"/>
  <c r="H327" i="10"/>
  <c r="H399" i="10"/>
  <c r="H499" i="10"/>
  <c r="H247" i="10"/>
  <c r="W68" i="10"/>
  <c r="W251" i="10"/>
  <c r="W288" i="10"/>
  <c r="W389" i="10"/>
  <c r="S342" i="10"/>
  <c r="S91" i="10"/>
  <c r="S236" i="10"/>
  <c r="H142" i="10"/>
  <c r="H245" i="10"/>
  <c r="M68" i="10"/>
  <c r="P476" i="10"/>
  <c r="M474" i="10"/>
  <c r="H479" i="10"/>
  <c r="H281" i="10"/>
  <c r="J298" i="10"/>
  <c r="W70" i="10"/>
  <c r="W103" i="10"/>
  <c r="W148" i="10"/>
  <c r="W305" i="10"/>
  <c r="W317" i="10"/>
  <c r="W341" i="10"/>
  <c r="W269" i="10"/>
  <c r="W439" i="10"/>
  <c r="W362" i="10"/>
  <c r="W419" i="10"/>
  <c r="W476" i="10"/>
  <c r="W143" i="10"/>
  <c r="W330" i="10"/>
  <c r="W338" i="10"/>
  <c r="W352" i="10"/>
  <c r="H94" i="10"/>
  <c r="G171" i="10"/>
  <c r="H203" i="10"/>
  <c r="H267" i="10"/>
  <c r="H291" i="10"/>
  <c r="M91" i="10"/>
  <c r="J99" i="10"/>
  <c r="M236" i="10"/>
  <c r="P298" i="10"/>
  <c r="H277" i="10"/>
  <c r="J330" i="10"/>
  <c r="J342" i="10"/>
  <c r="J14" i="10"/>
  <c r="P68" i="10"/>
  <c r="H211" i="10"/>
  <c r="H244" i="10"/>
  <c r="S383" i="10"/>
  <c r="P419" i="10"/>
  <c r="H435" i="10"/>
  <c r="H451" i="10"/>
  <c r="H507" i="10"/>
  <c r="P262" i="10"/>
  <c r="S419" i="10"/>
  <c r="P474" i="10"/>
  <c r="G460" i="10"/>
  <c r="G337" i="10"/>
  <c r="G353" i="10"/>
  <c r="H491" i="10"/>
  <c r="P197" i="10"/>
  <c r="P327" i="10"/>
  <c r="G315" i="10"/>
  <c r="H391" i="10"/>
  <c r="H412" i="10"/>
  <c r="H511" i="10"/>
  <c r="H238" i="10"/>
  <c r="Z330" i="10"/>
  <c r="Z383" i="10"/>
  <c r="Z476" i="10"/>
  <c r="W44" i="10"/>
  <c r="W74" i="10"/>
  <c r="W147" i="10"/>
  <c r="W337" i="10"/>
  <c r="W236" i="10"/>
  <c r="W161" i="10"/>
  <c r="H360" i="10"/>
  <c r="J346" i="10"/>
  <c r="H196" i="10"/>
  <c r="Z372" i="10"/>
  <c r="P372" i="10"/>
  <c r="W73" i="10"/>
  <c r="W105" i="10"/>
  <c r="W91" i="10"/>
  <c r="W150" i="10"/>
  <c r="W197" i="10"/>
  <c r="W319" i="10"/>
  <c r="W443" i="10"/>
  <c r="W451" i="10"/>
  <c r="W406" i="10"/>
  <c r="W474" i="10"/>
  <c r="W75" i="10"/>
  <c r="W262" i="10"/>
  <c r="W223" i="10"/>
  <c r="W306" i="10"/>
  <c r="J246" i="10"/>
  <c r="P91" i="10"/>
  <c r="M99" i="10"/>
  <c r="J236" i="10"/>
  <c r="M298" i="10"/>
  <c r="J68" i="10"/>
  <c r="S372" i="10"/>
  <c r="J65" i="10"/>
  <c r="M262" i="10"/>
  <c r="J474" i="10"/>
  <c r="H426" i="10"/>
  <c r="J70" i="10"/>
  <c r="J197" i="10"/>
  <c r="S327" i="10"/>
  <c r="H226" i="10"/>
  <c r="H273" i="10"/>
  <c r="G103" i="10"/>
  <c r="H263" i="10"/>
  <c r="G329" i="10"/>
  <c r="P330" i="10"/>
  <c r="H101" i="10"/>
  <c r="H253" i="10"/>
  <c r="H317" i="10"/>
  <c r="H471" i="10"/>
  <c r="G164" i="10"/>
  <c r="H177" i="10"/>
  <c r="H279" i="10"/>
  <c r="G74" i="10"/>
  <c r="G114" i="10"/>
  <c r="H125" i="10"/>
  <c r="H148" i="10"/>
  <c r="H311" i="10"/>
  <c r="H261" i="10"/>
  <c r="H293" i="10"/>
  <c r="G242" i="10"/>
  <c r="H419" i="10"/>
  <c r="H463" i="10"/>
  <c r="H361" i="10"/>
  <c r="H480" i="10"/>
  <c r="H422" i="10"/>
  <c r="H289" i="10"/>
  <c r="H109" i="10"/>
  <c r="H121" i="10"/>
  <c r="G88" i="10"/>
  <c r="H333" i="10"/>
  <c r="H269" i="10"/>
  <c r="H345" i="10"/>
  <c r="H215" i="10"/>
  <c r="H295" i="10"/>
  <c r="D29" i="10"/>
  <c r="D19" i="10"/>
  <c r="D27" i="10"/>
  <c r="D17" i="10"/>
  <c r="W49" i="10"/>
  <c r="W355" i="10"/>
  <c r="W363" i="10"/>
  <c r="W410" i="10"/>
  <c r="W473" i="10"/>
  <c r="W397" i="10"/>
  <c r="W472" i="10"/>
  <c r="W182" i="10"/>
  <c r="G57" i="10"/>
  <c r="H186" i="10"/>
  <c r="H299" i="10"/>
  <c r="J126" i="10"/>
  <c r="J38" i="10"/>
  <c r="P257" i="10"/>
  <c r="P44" i="10"/>
  <c r="H467" i="10"/>
  <c r="H483" i="10"/>
  <c r="P65" i="10"/>
  <c r="M494" i="10"/>
  <c r="S70" i="10"/>
  <c r="P279" i="10"/>
  <c r="W279" i="10"/>
  <c r="M30" i="10"/>
  <c r="P54" i="10"/>
  <c r="H271" i="10"/>
  <c r="D33" i="10"/>
  <c r="D23" i="10"/>
  <c r="D34" i="10"/>
  <c r="D42" i="10"/>
  <c r="J200" i="10"/>
  <c r="Z200" i="10"/>
  <c r="D16" i="10"/>
  <c r="D31" i="10"/>
  <c r="D43" i="10"/>
  <c r="M346" i="10"/>
  <c r="Z346" i="10"/>
  <c r="D24" i="10"/>
  <c r="W154" i="10"/>
  <c r="W296" i="10"/>
  <c r="W453" i="10"/>
  <c r="W405" i="10"/>
  <c r="W39" i="10"/>
  <c r="W28" i="10"/>
  <c r="Z28" i="10"/>
  <c r="W18" i="10"/>
  <c r="H220" i="10"/>
  <c r="S126" i="10"/>
  <c r="S38" i="10"/>
  <c r="J257" i="10"/>
  <c r="H130" i="10"/>
  <c r="H331" i="10"/>
  <c r="J44" i="10"/>
  <c r="S65" i="10"/>
  <c r="P494" i="10"/>
  <c r="H411" i="10"/>
  <c r="M70" i="10"/>
  <c r="J279" i="10"/>
  <c r="J30" i="10"/>
  <c r="J54" i="10"/>
  <c r="H400" i="10"/>
  <c r="H416" i="10"/>
  <c r="H207" i="10"/>
  <c r="D22" i="10"/>
  <c r="D37" i="10"/>
  <c r="J418" i="10"/>
  <c r="Z418" i="10"/>
  <c r="J486" i="10"/>
  <c r="Z486" i="10"/>
  <c r="D26" i="10"/>
  <c r="M338" i="10"/>
  <c r="Z338" i="10"/>
  <c r="S338" i="10"/>
  <c r="P342" i="10"/>
  <c r="Z342" i="10"/>
  <c r="D20" i="10"/>
  <c r="D35" i="10"/>
  <c r="D32" i="10"/>
  <c r="D36" i="10"/>
  <c r="W349" i="10"/>
  <c r="W461" i="10"/>
  <c r="W477" i="10"/>
  <c r="W151" i="10"/>
  <c r="W452" i="10"/>
  <c r="W392" i="10"/>
  <c r="M126" i="10"/>
  <c r="M38" i="10"/>
  <c r="S257" i="10"/>
  <c r="S44" i="10"/>
  <c r="M65" i="10"/>
  <c r="J494" i="10"/>
  <c r="P70" i="10"/>
  <c r="S279" i="10"/>
  <c r="P30" i="10"/>
  <c r="M54" i="10"/>
  <c r="H341" i="10"/>
  <c r="J490" i="10"/>
  <c r="Z490" i="10"/>
  <c r="Z366" i="10"/>
  <c r="S366" i="10"/>
  <c r="D30" i="10"/>
  <c r="D38" i="10"/>
  <c r="D14" i="10"/>
  <c r="S246" i="10"/>
  <c r="Z246" i="10"/>
  <c r="J419" i="10"/>
  <c r="Z419" i="10"/>
  <c r="P479" i="10"/>
  <c r="Z479" i="10"/>
  <c r="D39" i="10"/>
  <c r="D40" i="10"/>
  <c r="M480" i="10"/>
  <c r="Z480" i="10"/>
  <c r="W15" i="10"/>
  <c r="D15" i="10"/>
  <c r="H38" i="10"/>
  <c r="H27" i="10"/>
  <c r="H35" i="10"/>
  <c r="M31" i="10"/>
  <c r="S31" i="10"/>
  <c r="J31" i="10"/>
  <c r="P31" i="10"/>
  <c r="J29" i="10"/>
  <c r="P29" i="10"/>
  <c r="M29" i="10"/>
  <c r="S29" i="10"/>
  <c r="P57" i="10"/>
  <c r="J57" i="10"/>
  <c r="M57" i="10"/>
  <c r="S57" i="10"/>
  <c r="J119" i="10"/>
  <c r="P119" i="10"/>
  <c r="M119" i="10"/>
  <c r="S119" i="10"/>
  <c r="W120" i="10"/>
  <c r="J120" i="10"/>
  <c r="P120" i="10"/>
  <c r="M120" i="10"/>
  <c r="S120" i="10"/>
  <c r="M121" i="10"/>
  <c r="S121" i="10"/>
  <c r="J121" i="10"/>
  <c r="P121" i="10"/>
  <c r="J132" i="10"/>
  <c r="P132" i="10"/>
  <c r="S132" i="10"/>
  <c r="M132" i="10"/>
  <c r="M204" i="10"/>
  <c r="S204" i="10"/>
  <c r="J204" i="10"/>
  <c r="P204" i="10"/>
  <c r="J188" i="10"/>
  <c r="P188" i="10"/>
  <c r="S188" i="10"/>
  <c r="M188" i="10"/>
  <c r="M208" i="10"/>
  <c r="S208" i="10"/>
  <c r="P208" i="10"/>
  <c r="J208" i="10"/>
  <c r="M244" i="10"/>
  <c r="S244" i="10"/>
  <c r="P244" i="10"/>
  <c r="J244" i="10"/>
  <c r="M260" i="10"/>
  <c r="P260" i="10"/>
  <c r="S260" i="10"/>
  <c r="J260" i="10"/>
  <c r="M276" i="10"/>
  <c r="P276" i="10"/>
  <c r="S276" i="10"/>
  <c r="J276" i="10"/>
  <c r="M292" i="10"/>
  <c r="P292" i="10"/>
  <c r="S292" i="10"/>
  <c r="J292" i="10"/>
  <c r="M282" i="10"/>
  <c r="P282" i="10"/>
  <c r="J282" i="10"/>
  <c r="S282" i="10"/>
  <c r="J413" i="10"/>
  <c r="P413" i="10"/>
  <c r="M413" i="10"/>
  <c r="S413" i="10"/>
  <c r="J297" i="10"/>
  <c r="P297" i="10"/>
  <c r="M297" i="10"/>
  <c r="S297" i="10"/>
  <c r="J393" i="10"/>
  <c r="P393" i="10"/>
  <c r="M393" i="10"/>
  <c r="S393" i="10"/>
  <c r="M488" i="10"/>
  <c r="S488" i="10"/>
  <c r="J488" i="10"/>
  <c r="P488" i="10"/>
  <c r="J422" i="10"/>
  <c r="P422" i="10"/>
  <c r="M422" i="10"/>
  <c r="S422" i="10"/>
  <c r="M448" i="10"/>
  <c r="S448" i="10"/>
  <c r="J448" i="10"/>
  <c r="P448" i="10"/>
  <c r="J414" i="10"/>
  <c r="P414" i="10"/>
  <c r="M414" i="10"/>
  <c r="S414" i="10"/>
  <c r="W72" i="10"/>
  <c r="M72" i="10"/>
  <c r="S72" i="10"/>
  <c r="P72" i="10"/>
  <c r="J72" i="10"/>
  <c r="W107" i="10"/>
  <c r="J107" i="10"/>
  <c r="P107" i="10"/>
  <c r="M107" i="10"/>
  <c r="S107" i="10"/>
  <c r="P145" i="10"/>
  <c r="J145" i="10"/>
  <c r="M145" i="10"/>
  <c r="S145" i="10"/>
  <c r="J108" i="10"/>
  <c r="P108" i="10"/>
  <c r="S108" i="10"/>
  <c r="M108" i="10"/>
  <c r="P155" i="10"/>
  <c r="J155" i="10"/>
  <c r="M155" i="10"/>
  <c r="S155" i="10"/>
  <c r="J86" i="10"/>
  <c r="P86" i="10"/>
  <c r="M86" i="10"/>
  <c r="S86" i="10"/>
  <c r="M122" i="10"/>
  <c r="S122" i="10"/>
  <c r="P122" i="10"/>
  <c r="J122" i="10"/>
  <c r="J218" i="10"/>
  <c r="P218" i="10"/>
  <c r="S218" i="10"/>
  <c r="M218" i="10"/>
  <c r="J112" i="10"/>
  <c r="P112" i="10"/>
  <c r="S112" i="10"/>
  <c r="M112" i="10"/>
  <c r="P147" i="10"/>
  <c r="J147" i="10"/>
  <c r="M147" i="10"/>
  <c r="S147" i="10"/>
  <c r="J193" i="10"/>
  <c r="P193" i="10"/>
  <c r="S193" i="10"/>
  <c r="M193" i="10"/>
  <c r="J213" i="10"/>
  <c r="P213" i="10"/>
  <c r="M213" i="10"/>
  <c r="S213" i="10"/>
  <c r="M259" i="10"/>
  <c r="S259" i="10"/>
  <c r="J259" i="10"/>
  <c r="P259" i="10"/>
  <c r="J265" i="10"/>
  <c r="P265" i="10"/>
  <c r="M265" i="10"/>
  <c r="S265" i="10"/>
  <c r="J269" i="10"/>
  <c r="P269" i="10"/>
  <c r="M269" i="10"/>
  <c r="S269" i="10"/>
  <c r="P318" i="10"/>
  <c r="J318" i="10"/>
  <c r="M318" i="10"/>
  <c r="S318" i="10"/>
  <c r="W256" i="10"/>
  <c r="M256" i="10"/>
  <c r="P256" i="10"/>
  <c r="J256" i="10"/>
  <c r="S256" i="10"/>
  <c r="M288" i="10"/>
  <c r="P288" i="10"/>
  <c r="J288" i="10"/>
  <c r="S288" i="10"/>
  <c r="W329" i="10"/>
  <c r="J329" i="10"/>
  <c r="P329" i="10"/>
  <c r="S329" i="10"/>
  <c r="M329" i="10"/>
  <c r="W345" i="10"/>
  <c r="P345" i="10"/>
  <c r="J345" i="10"/>
  <c r="S345" i="10"/>
  <c r="M345" i="10"/>
  <c r="M380" i="10"/>
  <c r="S380" i="10"/>
  <c r="J380" i="10"/>
  <c r="P380" i="10"/>
  <c r="M432" i="10"/>
  <c r="S432" i="10"/>
  <c r="J432" i="10"/>
  <c r="P432" i="10"/>
  <c r="M388" i="10"/>
  <c r="S388" i="10"/>
  <c r="J388" i="10"/>
  <c r="P388" i="10"/>
  <c r="M212" i="10"/>
  <c r="S212" i="10"/>
  <c r="J212" i="10"/>
  <c r="P212" i="10"/>
  <c r="M302" i="10"/>
  <c r="P302" i="10"/>
  <c r="J302" i="10"/>
  <c r="S302" i="10"/>
  <c r="M376" i="10"/>
  <c r="S376" i="10"/>
  <c r="P376" i="10"/>
  <c r="J376" i="10"/>
  <c r="W427" i="10"/>
  <c r="M427" i="10"/>
  <c r="S427" i="10"/>
  <c r="J427" i="10"/>
  <c r="P427" i="10"/>
  <c r="W441" i="10"/>
  <c r="J441" i="10"/>
  <c r="P441" i="10"/>
  <c r="M441" i="10"/>
  <c r="S441" i="10"/>
  <c r="J273" i="10"/>
  <c r="P273" i="10"/>
  <c r="M273" i="10"/>
  <c r="S273" i="10"/>
  <c r="M105" i="10"/>
  <c r="S105" i="10"/>
  <c r="J105" i="10"/>
  <c r="P105" i="10"/>
  <c r="M322" i="10"/>
  <c r="P322" i="10"/>
  <c r="S322" i="10"/>
  <c r="J322" i="10"/>
  <c r="W426" i="10"/>
  <c r="J426" i="10"/>
  <c r="P426" i="10"/>
  <c r="M426" i="10"/>
  <c r="S426" i="10"/>
  <c r="J386" i="10"/>
  <c r="P386" i="10"/>
  <c r="M386" i="10"/>
  <c r="S386" i="10"/>
  <c r="M315" i="10"/>
  <c r="S315" i="10"/>
  <c r="J315" i="10"/>
  <c r="P315" i="10"/>
  <c r="M404" i="10"/>
  <c r="S404" i="10"/>
  <c r="J404" i="10"/>
  <c r="P404" i="10"/>
  <c r="M258" i="10"/>
  <c r="P258" i="10"/>
  <c r="J258" i="10"/>
  <c r="S258" i="10"/>
  <c r="M423" i="10"/>
  <c r="S423" i="10"/>
  <c r="J423" i="10"/>
  <c r="P423" i="10"/>
  <c r="M392" i="10"/>
  <c r="S392" i="10"/>
  <c r="J392" i="10"/>
  <c r="P392" i="10"/>
  <c r="J379" i="10"/>
  <c r="S379" i="10"/>
  <c r="M379" i="10"/>
  <c r="P379" i="10"/>
  <c r="J36" i="10"/>
  <c r="S36" i="10"/>
  <c r="M36" i="10"/>
  <c r="P36" i="10"/>
  <c r="M484" i="10"/>
  <c r="S484" i="10"/>
  <c r="J484" i="10"/>
  <c r="P484" i="10"/>
  <c r="M364" i="10"/>
  <c r="S364" i="10"/>
  <c r="J364" i="10"/>
  <c r="P364" i="10"/>
  <c r="J446" i="10"/>
  <c r="P446" i="10"/>
  <c r="M446" i="10"/>
  <c r="S446" i="10"/>
  <c r="P367" i="10"/>
  <c r="J367" i="10"/>
  <c r="S367" i="10"/>
  <c r="M367" i="10"/>
  <c r="J58" i="10"/>
  <c r="P58" i="10"/>
  <c r="S58" i="10"/>
  <c r="M58" i="10"/>
  <c r="M190" i="10"/>
  <c r="S190" i="10"/>
  <c r="J190" i="10"/>
  <c r="P190" i="10"/>
  <c r="J52" i="10"/>
  <c r="P52" i="10"/>
  <c r="M52" i="10"/>
  <c r="S52" i="10"/>
  <c r="J205" i="10"/>
  <c r="P205" i="10"/>
  <c r="M205" i="10"/>
  <c r="S205" i="10"/>
  <c r="M332" i="10"/>
  <c r="J332" i="10"/>
  <c r="S332" i="10"/>
  <c r="P332" i="10"/>
  <c r="J481" i="10"/>
  <c r="P481" i="10"/>
  <c r="S481" i="10"/>
  <c r="M481" i="10"/>
  <c r="P71" i="10"/>
  <c r="M71" i="10"/>
  <c r="S71" i="10"/>
  <c r="J71" i="10"/>
  <c r="J140" i="10"/>
  <c r="P140" i="10"/>
  <c r="S140" i="10"/>
  <c r="M140" i="10"/>
  <c r="M348" i="10"/>
  <c r="S348" i="10"/>
  <c r="J348" i="10"/>
  <c r="P348" i="10"/>
  <c r="J35" i="10"/>
  <c r="P35" i="10"/>
  <c r="M35" i="10"/>
  <c r="S35" i="10"/>
  <c r="J144" i="10"/>
  <c r="P144" i="10"/>
  <c r="M144" i="10"/>
  <c r="S144" i="10"/>
  <c r="W316" i="10"/>
  <c r="M316" i="10"/>
  <c r="P316" i="10"/>
  <c r="J316" i="10"/>
  <c r="S316" i="10"/>
  <c r="M19" i="10"/>
  <c r="S19" i="10"/>
  <c r="J19" i="10"/>
  <c r="P19" i="10"/>
  <c r="J226" i="10"/>
  <c r="P226" i="10"/>
  <c r="S226" i="10"/>
  <c r="M226" i="10"/>
  <c r="M290" i="10"/>
  <c r="P290" i="10"/>
  <c r="S290" i="10"/>
  <c r="J290" i="10"/>
  <c r="M360" i="10"/>
  <c r="S360" i="10"/>
  <c r="P360" i="10"/>
  <c r="J360" i="10"/>
  <c r="M231" i="10"/>
  <c r="P231" i="10"/>
  <c r="S231" i="10"/>
  <c r="J231" i="10"/>
  <c r="S373" i="10"/>
  <c r="M373" i="10"/>
  <c r="P373" i="10"/>
  <c r="J373" i="10"/>
  <c r="P369" i="10"/>
  <c r="J369" i="10"/>
  <c r="S369" i="10"/>
  <c r="M369" i="10"/>
  <c r="M408" i="10"/>
  <c r="S408" i="10"/>
  <c r="J408" i="10"/>
  <c r="P408" i="10"/>
  <c r="M395" i="10"/>
  <c r="S395" i="10"/>
  <c r="P395" i="10"/>
  <c r="J395" i="10"/>
  <c r="J20" i="10"/>
  <c r="P20" i="10"/>
  <c r="M20" i="10"/>
  <c r="S20" i="10"/>
  <c r="M22" i="10"/>
  <c r="S22" i="10"/>
  <c r="P22" i="10"/>
  <c r="J22" i="10"/>
  <c r="H51" i="10"/>
  <c r="G51" i="10"/>
  <c r="G64" i="10"/>
  <c r="H64" i="10"/>
  <c r="G63" i="10"/>
  <c r="H63" i="10"/>
  <c r="G79" i="10"/>
  <c r="H79" i="10"/>
  <c r="G29" i="10"/>
  <c r="H29" i="10"/>
  <c r="H49" i="10"/>
  <c r="G49" i="10"/>
  <c r="G75" i="10"/>
  <c r="H75" i="10"/>
  <c r="H82" i="10"/>
  <c r="G82" i="10"/>
  <c r="G83" i="10"/>
  <c r="H83" i="10"/>
  <c r="H87" i="10"/>
  <c r="G87" i="10"/>
  <c r="H67" i="10"/>
  <c r="G67" i="10"/>
  <c r="G120" i="10"/>
  <c r="H120" i="10"/>
  <c r="G138" i="10"/>
  <c r="H138" i="10"/>
  <c r="H45" i="10"/>
  <c r="G45" i="10"/>
  <c r="H116" i="10"/>
  <c r="G116" i="10"/>
  <c r="G145" i="10"/>
  <c r="H145" i="10"/>
  <c r="G161" i="10"/>
  <c r="H161" i="10"/>
  <c r="G166" i="10"/>
  <c r="H166" i="10"/>
  <c r="H243" i="10"/>
  <c r="G243" i="10"/>
  <c r="G126" i="10"/>
  <c r="H126" i="10"/>
  <c r="P53" i="10"/>
  <c r="J53" i="10"/>
  <c r="M53" i="10"/>
  <c r="S53" i="10"/>
  <c r="P51" i="10"/>
  <c r="M51" i="10"/>
  <c r="S51" i="10"/>
  <c r="J51" i="10"/>
  <c r="P79" i="10"/>
  <c r="S79" i="10"/>
  <c r="J79" i="10"/>
  <c r="M79" i="10"/>
  <c r="W136" i="10"/>
  <c r="J136" i="10"/>
  <c r="P136" i="10"/>
  <c r="M136" i="10"/>
  <c r="S136" i="10"/>
  <c r="J123" i="10"/>
  <c r="P123" i="10"/>
  <c r="M123" i="10"/>
  <c r="S123" i="10"/>
  <c r="M166" i="10"/>
  <c r="S166" i="10"/>
  <c r="J166" i="10"/>
  <c r="P166" i="10"/>
  <c r="M162" i="10"/>
  <c r="S162" i="10"/>
  <c r="P162" i="10"/>
  <c r="J162" i="10"/>
  <c r="M118" i="10"/>
  <c r="S118" i="10"/>
  <c r="P118" i="10"/>
  <c r="J118" i="10"/>
  <c r="J198" i="10"/>
  <c r="P198" i="10"/>
  <c r="M198" i="10"/>
  <c r="S198" i="10"/>
  <c r="M228" i="10"/>
  <c r="S228" i="10"/>
  <c r="P228" i="10"/>
  <c r="J228" i="10"/>
  <c r="W248" i="10"/>
  <c r="M248" i="10"/>
  <c r="P248" i="10"/>
  <c r="J248" i="10"/>
  <c r="S248" i="10"/>
  <c r="M264" i="10"/>
  <c r="P264" i="10"/>
  <c r="J264" i="10"/>
  <c r="S264" i="10"/>
  <c r="W280" i="10"/>
  <c r="M280" i="10"/>
  <c r="P280" i="10"/>
  <c r="J280" i="10"/>
  <c r="S280" i="10"/>
  <c r="M368" i="10"/>
  <c r="S368" i="10"/>
  <c r="P368" i="10"/>
  <c r="J368" i="10"/>
  <c r="M232" i="10"/>
  <c r="S232" i="10"/>
  <c r="P232" i="10"/>
  <c r="J232" i="10"/>
  <c r="W266" i="10"/>
  <c r="M266" i="10"/>
  <c r="P266" i="10"/>
  <c r="J266" i="10"/>
  <c r="S266" i="10"/>
  <c r="J398" i="10"/>
  <c r="P398" i="10"/>
  <c r="M398" i="10"/>
  <c r="S398" i="10"/>
  <c r="J409" i="10"/>
  <c r="P409" i="10"/>
  <c r="M409" i="10"/>
  <c r="S409" i="10"/>
  <c r="J382" i="10"/>
  <c r="P382" i="10"/>
  <c r="M382" i="10"/>
  <c r="S382" i="10"/>
  <c r="J425" i="10"/>
  <c r="P425" i="10"/>
  <c r="M425" i="10"/>
  <c r="S425" i="10"/>
  <c r="J417" i="10"/>
  <c r="P417" i="10"/>
  <c r="S417" i="10"/>
  <c r="M417" i="10"/>
  <c r="P34" i="10"/>
  <c r="J34" i="10"/>
  <c r="S34" i="10"/>
  <c r="M34" i="10"/>
  <c r="M64" i="10"/>
  <c r="S64" i="10"/>
  <c r="P64" i="10"/>
  <c r="J64" i="10"/>
  <c r="M85" i="10"/>
  <c r="P85" i="10"/>
  <c r="S85" i="10"/>
  <c r="J85" i="10"/>
  <c r="W93" i="10"/>
  <c r="M93" i="10"/>
  <c r="P93" i="10"/>
  <c r="J93" i="10"/>
  <c r="S93" i="10"/>
  <c r="M37" i="10"/>
  <c r="S37" i="10"/>
  <c r="J37" i="10"/>
  <c r="P37" i="10"/>
  <c r="J152" i="10"/>
  <c r="P152" i="10"/>
  <c r="M152" i="10"/>
  <c r="S152" i="10"/>
  <c r="M113" i="10"/>
  <c r="S113" i="10"/>
  <c r="P113" i="10"/>
  <c r="J113" i="10"/>
  <c r="W133" i="10"/>
  <c r="J133" i="10"/>
  <c r="S133" i="10"/>
  <c r="M133" i="10"/>
  <c r="P133" i="10"/>
  <c r="S69" i="10"/>
  <c r="M69" i="10"/>
  <c r="P69" i="10"/>
  <c r="J69" i="10"/>
  <c r="M183" i="10"/>
  <c r="P183" i="10"/>
  <c r="S183" i="10"/>
  <c r="J183" i="10"/>
  <c r="J115" i="10"/>
  <c r="P115" i="10"/>
  <c r="S115" i="10"/>
  <c r="M115" i="10"/>
  <c r="W225" i="10"/>
  <c r="M225" i="10"/>
  <c r="J225" i="10"/>
  <c r="P225" i="10"/>
  <c r="S225" i="10"/>
  <c r="M278" i="10"/>
  <c r="P278" i="10"/>
  <c r="J278" i="10"/>
  <c r="S278" i="10"/>
  <c r="W283" i="10"/>
  <c r="M283" i="10"/>
  <c r="S283" i="10"/>
  <c r="J283" i="10"/>
  <c r="P283" i="10"/>
  <c r="M239" i="10"/>
  <c r="P239" i="10"/>
  <c r="S239" i="10"/>
  <c r="J239" i="10"/>
  <c r="M304" i="10"/>
  <c r="P304" i="10"/>
  <c r="J304" i="10"/>
  <c r="S304" i="10"/>
  <c r="M98" i="10"/>
  <c r="S98" i="10"/>
  <c r="P98" i="10"/>
  <c r="J98" i="10"/>
  <c r="M254" i="10"/>
  <c r="P254" i="10"/>
  <c r="J254" i="10"/>
  <c r="S254" i="10"/>
  <c r="J289" i="10"/>
  <c r="P289" i="10"/>
  <c r="M289" i="10"/>
  <c r="S289" i="10"/>
  <c r="J214" i="10"/>
  <c r="P214" i="10"/>
  <c r="M214" i="10"/>
  <c r="S214" i="10"/>
  <c r="M324" i="10"/>
  <c r="J324" i="10"/>
  <c r="S324" i="10"/>
  <c r="P324" i="10"/>
  <c r="W455" i="10"/>
  <c r="M455" i="10"/>
  <c r="S455" i="10"/>
  <c r="J455" i="10"/>
  <c r="P455" i="10"/>
  <c r="W469" i="10"/>
  <c r="J469" i="10"/>
  <c r="P469" i="10"/>
  <c r="S469" i="10"/>
  <c r="M469" i="10"/>
  <c r="W465" i="10"/>
  <c r="J465" i="10"/>
  <c r="P465" i="10"/>
  <c r="S465" i="10"/>
  <c r="M465" i="10"/>
  <c r="W429" i="10"/>
  <c r="J429" i="10"/>
  <c r="P429" i="10"/>
  <c r="M429" i="10"/>
  <c r="S429" i="10"/>
  <c r="W238" i="10"/>
  <c r="J238" i="10"/>
  <c r="P238" i="10"/>
  <c r="S238" i="10"/>
  <c r="M238" i="10"/>
  <c r="W312" i="10"/>
  <c r="J312" i="10"/>
  <c r="S312" i="10"/>
  <c r="P312" i="10"/>
  <c r="M312" i="10"/>
  <c r="W381" i="10"/>
  <c r="S381" i="10"/>
  <c r="M381" i="10"/>
  <c r="P381" i="10"/>
  <c r="J381" i="10"/>
  <c r="W431" i="10"/>
  <c r="M431" i="10"/>
  <c r="S431" i="10"/>
  <c r="P431" i="10"/>
  <c r="J431" i="10"/>
  <c r="W459" i="10"/>
  <c r="M459" i="10"/>
  <c r="S459" i="10"/>
  <c r="J459" i="10"/>
  <c r="P459" i="10"/>
  <c r="W253" i="10"/>
  <c r="J253" i="10"/>
  <c r="P253" i="10"/>
  <c r="M253" i="10"/>
  <c r="S253" i="10"/>
  <c r="J305" i="10"/>
  <c r="P305" i="10"/>
  <c r="M305" i="10"/>
  <c r="S305" i="10"/>
  <c r="M412" i="10"/>
  <c r="S412" i="10"/>
  <c r="J412" i="10"/>
  <c r="P412" i="10"/>
  <c r="W442" i="10"/>
  <c r="J442" i="10"/>
  <c r="P442" i="10"/>
  <c r="M442" i="10"/>
  <c r="S442" i="10"/>
  <c r="J374" i="10"/>
  <c r="P374" i="10"/>
  <c r="M374" i="10"/>
  <c r="S374" i="10"/>
  <c r="J434" i="10"/>
  <c r="P434" i="10"/>
  <c r="M434" i="10"/>
  <c r="S434" i="10"/>
  <c r="W458" i="10"/>
  <c r="J458" i="10"/>
  <c r="P458" i="10"/>
  <c r="M458" i="10"/>
  <c r="S458" i="10"/>
  <c r="J497" i="10"/>
  <c r="P497" i="10"/>
  <c r="S497" i="10"/>
  <c r="M497" i="10"/>
  <c r="J321" i="10"/>
  <c r="P321" i="10"/>
  <c r="S321" i="10"/>
  <c r="M321" i="10"/>
  <c r="M436" i="10"/>
  <c r="S436" i="10"/>
  <c r="J436" i="10"/>
  <c r="P436" i="10"/>
  <c r="M272" i="10"/>
  <c r="P272" i="10"/>
  <c r="J272" i="10"/>
  <c r="S272" i="10"/>
  <c r="J445" i="10"/>
  <c r="P445" i="10"/>
  <c r="M445" i="10"/>
  <c r="S445" i="10"/>
  <c r="M211" i="10"/>
  <c r="S211" i="10"/>
  <c r="P211" i="10"/>
  <c r="J211" i="10"/>
  <c r="J354" i="10"/>
  <c r="P354" i="10"/>
  <c r="S354" i="10"/>
  <c r="M354" i="10"/>
  <c r="J438" i="10"/>
  <c r="P438" i="10"/>
  <c r="M438" i="10"/>
  <c r="S438" i="10"/>
  <c r="M400" i="10"/>
  <c r="S400" i="10"/>
  <c r="J400" i="10"/>
  <c r="P400" i="10"/>
  <c r="W300" i="10"/>
  <c r="M300" i="10"/>
  <c r="P300" i="10"/>
  <c r="S300" i="10"/>
  <c r="J300" i="10"/>
  <c r="M224" i="10"/>
  <c r="S224" i="10"/>
  <c r="P224" i="10"/>
  <c r="J224" i="10"/>
  <c r="M387" i="10"/>
  <c r="S387" i="10"/>
  <c r="P387" i="10"/>
  <c r="J387" i="10"/>
  <c r="W255" i="10"/>
  <c r="M255" i="10"/>
  <c r="S255" i="10"/>
  <c r="J255" i="10"/>
  <c r="P255" i="10"/>
  <c r="M216" i="10"/>
  <c r="S216" i="10"/>
  <c r="P216" i="10"/>
  <c r="J216" i="10"/>
  <c r="M323" i="10"/>
  <c r="S323" i="10"/>
  <c r="J323" i="10"/>
  <c r="P323" i="10"/>
  <c r="J370" i="10"/>
  <c r="P370" i="10"/>
  <c r="S370" i="10"/>
  <c r="M370" i="10"/>
  <c r="J66" i="10"/>
  <c r="P66" i="10"/>
  <c r="S66" i="10"/>
  <c r="M66" i="10"/>
  <c r="J89" i="10"/>
  <c r="S89" i="10"/>
  <c r="M89" i="10"/>
  <c r="P89" i="10"/>
  <c r="W241" i="10"/>
  <c r="M241" i="10"/>
  <c r="J241" i="10"/>
  <c r="S241" i="10"/>
  <c r="P241" i="10"/>
  <c r="P377" i="10"/>
  <c r="J377" i="10"/>
  <c r="S377" i="10"/>
  <c r="M377" i="10"/>
  <c r="J75" i="10"/>
  <c r="S75" i="10"/>
  <c r="M75" i="10"/>
  <c r="P75" i="10"/>
  <c r="S143" i="10"/>
  <c r="M143" i="10"/>
  <c r="J143" i="10"/>
  <c r="P143" i="10"/>
  <c r="J362" i="10"/>
  <c r="P362" i="10"/>
  <c r="S362" i="10"/>
  <c r="M362" i="10"/>
  <c r="J74" i="10"/>
  <c r="P74" i="10"/>
  <c r="S74" i="10"/>
  <c r="M74" i="10"/>
  <c r="P161" i="10"/>
  <c r="M161" i="10"/>
  <c r="S161" i="10"/>
  <c r="J161" i="10"/>
  <c r="M443" i="10"/>
  <c r="S443" i="10"/>
  <c r="P443" i="10"/>
  <c r="J443" i="10"/>
  <c r="J337" i="10"/>
  <c r="P337" i="10"/>
  <c r="S337" i="10"/>
  <c r="M337" i="10"/>
  <c r="J103" i="10"/>
  <c r="P103" i="10"/>
  <c r="M103" i="10"/>
  <c r="S103" i="10"/>
  <c r="J100" i="10"/>
  <c r="P100" i="10"/>
  <c r="M100" i="10"/>
  <c r="S100" i="10"/>
  <c r="J301" i="10"/>
  <c r="P301" i="10"/>
  <c r="M301" i="10"/>
  <c r="S301" i="10"/>
  <c r="M440" i="10"/>
  <c r="S440" i="10"/>
  <c r="J440" i="10"/>
  <c r="P440" i="10"/>
  <c r="M251" i="10"/>
  <c r="S251" i="10"/>
  <c r="J251" i="10"/>
  <c r="P251" i="10"/>
  <c r="J221" i="10"/>
  <c r="M221" i="10"/>
  <c r="P221" i="10"/>
  <c r="S221" i="10"/>
  <c r="P28" i="10"/>
  <c r="J28" i="10"/>
  <c r="M28" i="10"/>
  <c r="S28" i="10"/>
  <c r="M18" i="10"/>
  <c r="S18" i="10"/>
  <c r="P18" i="10"/>
  <c r="J18" i="10"/>
  <c r="H34" i="10"/>
  <c r="G34" i="10"/>
  <c r="H47" i="10"/>
  <c r="G47" i="10"/>
  <c r="G56" i="10"/>
  <c r="H56" i="10"/>
  <c r="G48" i="10"/>
  <c r="H48" i="10"/>
  <c r="G76" i="10"/>
  <c r="H76" i="10"/>
  <c r="H95" i="10"/>
  <c r="G95" i="10"/>
  <c r="G68" i="10"/>
  <c r="H68" i="10"/>
  <c r="G106" i="10"/>
  <c r="H106" i="10"/>
  <c r="G162" i="10"/>
  <c r="H162" i="10"/>
  <c r="G96" i="10"/>
  <c r="H96" i="10"/>
  <c r="G214" i="10"/>
  <c r="H214" i="10"/>
  <c r="H233" i="10"/>
  <c r="G233" i="10"/>
  <c r="M23" i="10"/>
  <c r="S23" i="10"/>
  <c r="J23" i="10"/>
  <c r="P23" i="10"/>
  <c r="M42" i="10"/>
  <c r="S42" i="10"/>
  <c r="J42" i="10"/>
  <c r="P42" i="10"/>
  <c r="J59" i="10"/>
  <c r="S59" i="10"/>
  <c r="M59" i="10"/>
  <c r="P59" i="10"/>
  <c r="W90" i="10"/>
  <c r="J90" i="10"/>
  <c r="P90" i="10"/>
  <c r="S90" i="10"/>
  <c r="M90" i="10"/>
  <c r="J82" i="10"/>
  <c r="P82" i="10"/>
  <c r="S82" i="10"/>
  <c r="M82" i="10"/>
  <c r="P139" i="10"/>
  <c r="J139" i="10"/>
  <c r="S139" i="10"/>
  <c r="M139" i="10"/>
  <c r="J116" i="10"/>
  <c r="P116" i="10"/>
  <c r="M116" i="10"/>
  <c r="S116" i="10"/>
  <c r="M134" i="10"/>
  <c r="S134" i="10"/>
  <c r="J134" i="10"/>
  <c r="P134" i="10"/>
  <c r="J206" i="10"/>
  <c r="P206" i="10"/>
  <c r="S206" i="10"/>
  <c r="M206" i="10"/>
  <c r="W358" i="10"/>
  <c r="J358" i="10"/>
  <c r="P358" i="10"/>
  <c r="M358" i="10"/>
  <c r="S358" i="10"/>
  <c r="J16" i="10"/>
  <c r="P16" i="10"/>
  <c r="M16" i="10"/>
  <c r="S16" i="10"/>
  <c r="J401" i="10"/>
  <c r="P401" i="10"/>
  <c r="S401" i="10"/>
  <c r="M401" i="10"/>
  <c r="J430" i="10"/>
  <c r="P430" i="10"/>
  <c r="M430" i="10"/>
  <c r="S430" i="10"/>
  <c r="J385" i="10"/>
  <c r="P385" i="10"/>
  <c r="M385" i="10"/>
  <c r="S385" i="10"/>
  <c r="W48" i="10"/>
  <c r="J48" i="10"/>
  <c r="P48" i="10"/>
  <c r="M48" i="10"/>
  <c r="S48" i="10"/>
  <c r="W88" i="10"/>
  <c r="M88" i="10"/>
  <c r="S88" i="10"/>
  <c r="P88" i="10"/>
  <c r="J88" i="10"/>
  <c r="W101" i="10"/>
  <c r="M101" i="10"/>
  <c r="S101" i="10"/>
  <c r="J101" i="10"/>
  <c r="P101" i="10"/>
  <c r="P43" i="10"/>
  <c r="M43" i="10"/>
  <c r="S43" i="10"/>
  <c r="J43" i="10"/>
  <c r="M110" i="10"/>
  <c r="S110" i="10"/>
  <c r="J110" i="10"/>
  <c r="P110" i="10"/>
  <c r="W124" i="10"/>
  <c r="J124" i="10"/>
  <c r="P124" i="10"/>
  <c r="S124" i="10"/>
  <c r="M124" i="10"/>
  <c r="M84" i="10"/>
  <c r="S84" i="10"/>
  <c r="P84" i="10"/>
  <c r="J84" i="10"/>
  <c r="W125" i="10"/>
  <c r="M125" i="10"/>
  <c r="S125" i="10"/>
  <c r="P125" i="10"/>
  <c r="J125" i="10"/>
  <c r="P169" i="10"/>
  <c r="S169" i="10"/>
  <c r="J169" i="10"/>
  <c r="M169" i="10"/>
  <c r="M177" i="10"/>
  <c r="S177" i="10"/>
  <c r="J177" i="10"/>
  <c r="P177" i="10"/>
  <c r="M186" i="10"/>
  <c r="S186" i="10"/>
  <c r="P186" i="10"/>
  <c r="J186" i="10"/>
  <c r="W187" i="10"/>
  <c r="J187" i="10"/>
  <c r="S187" i="10"/>
  <c r="M187" i="10"/>
  <c r="P187" i="10"/>
  <c r="J249" i="10"/>
  <c r="P249" i="10"/>
  <c r="M249" i="10"/>
  <c r="S249" i="10"/>
  <c r="J261" i="10"/>
  <c r="P261" i="10"/>
  <c r="M261" i="10"/>
  <c r="S261" i="10"/>
  <c r="W285" i="10"/>
  <c r="J285" i="10"/>
  <c r="P285" i="10"/>
  <c r="M285" i="10"/>
  <c r="S285" i="10"/>
  <c r="M299" i="10"/>
  <c r="S299" i="10"/>
  <c r="J299" i="10"/>
  <c r="P299" i="10"/>
  <c r="P310" i="10"/>
  <c r="M310" i="10"/>
  <c r="S310" i="10"/>
  <c r="J310" i="10"/>
  <c r="W230" i="10"/>
  <c r="J230" i="10"/>
  <c r="P230" i="10"/>
  <c r="S230" i="10"/>
  <c r="M230" i="10"/>
  <c r="W281" i="10"/>
  <c r="J281" i="10"/>
  <c r="P281" i="10"/>
  <c r="M281" i="10"/>
  <c r="S281" i="10"/>
  <c r="W295" i="10"/>
  <c r="M295" i="10"/>
  <c r="S295" i="10"/>
  <c r="J295" i="10"/>
  <c r="P295" i="10"/>
  <c r="M463" i="10"/>
  <c r="S463" i="10"/>
  <c r="P463" i="10"/>
  <c r="J463" i="10"/>
  <c r="W344" i="10"/>
  <c r="M344" i="10"/>
  <c r="S344" i="10"/>
  <c r="P344" i="10"/>
  <c r="J344" i="10"/>
  <c r="M311" i="10"/>
  <c r="S311" i="10"/>
  <c r="P311" i="10"/>
  <c r="J311" i="10"/>
  <c r="P334" i="10"/>
  <c r="M334" i="10"/>
  <c r="S334" i="10"/>
  <c r="J334" i="10"/>
  <c r="J350" i="10"/>
  <c r="P350" i="10"/>
  <c r="M350" i="10"/>
  <c r="S350" i="10"/>
  <c r="W407" i="10"/>
  <c r="M407" i="10"/>
  <c r="S407" i="10"/>
  <c r="J407" i="10"/>
  <c r="P407" i="10"/>
  <c r="W435" i="10"/>
  <c r="M435" i="10"/>
  <c r="S435" i="10"/>
  <c r="P435" i="10"/>
  <c r="J435" i="10"/>
  <c r="M467" i="10"/>
  <c r="S467" i="10"/>
  <c r="P467" i="10"/>
  <c r="J467" i="10"/>
  <c r="W271" i="10"/>
  <c r="M271" i="10"/>
  <c r="S271" i="10"/>
  <c r="J271" i="10"/>
  <c r="P271" i="10"/>
  <c r="S357" i="10"/>
  <c r="M357" i="10"/>
  <c r="P357" i="10"/>
  <c r="J357" i="10"/>
  <c r="J394" i="10"/>
  <c r="P394" i="10"/>
  <c r="M394" i="10"/>
  <c r="S394" i="10"/>
  <c r="W487" i="10"/>
  <c r="M487" i="10"/>
  <c r="S487" i="10"/>
  <c r="J487" i="10"/>
  <c r="P487" i="10"/>
  <c r="J277" i="10"/>
  <c r="P277" i="10"/>
  <c r="M277" i="10"/>
  <c r="S277" i="10"/>
  <c r="W498" i="10"/>
  <c r="J498" i="10"/>
  <c r="P498" i="10"/>
  <c r="M498" i="10"/>
  <c r="S498" i="10"/>
  <c r="W185" i="10"/>
  <c r="P185" i="10"/>
  <c r="J185" i="10"/>
  <c r="S185" i="10"/>
  <c r="M185" i="10"/>
  <c r="W378" i="10"/>
  <c r="J378" i="10"/>
  <c r="P378" i="10"/>
  <c r="S378" i="10"/>
  <c r="M378" i="10"/>
  <c r="J33" i="10"/>
  <c r="P33" i="10"/>
  <c r="M33" i="10"/>
  <c r="S33" i="10"/>
  <c r="M339" i="10"/>
  <c r="S339" i="10"/>
  <c r="P339" i="10"/>
  <c r="J339" i="10"/>
  <c r="M456" i="10"/>
  <c r="S456" i="10"/>
  <c r="J456" i="10"/>
  <c r="P456" i="10"/>
  <c r="M286" i="10"/>
  <c r="P286" i="10"/>
  <c r="J286" i="10"/>
  <c r="S286" i="10"/>
  <c r="M335" i="10"/>
  <c r="S335" i="10"/>
  <c r="P335" i="10"/>
  <c r="J335" i="10"/>
  <c r="M451" i="10"/>
  <c r="S451" i="10"/>
  <c r="P451" i="10"/>
  <c r="J451" i="10"/>
  <c r="M319" i="10"/>
  <c r="S319" i="10"/>
  <c r="P319" i="10"/>
  <c r="J319" i="10"/>
  <c r="M444" i="10"/>
  <c r="S444" i="10"/>
  <c r="J444" i="10"/>
  <c r="P444" i="10"/>
  <c r="J160" i="10"/>
  <c r="P160" i="10"/>
  <c r="M160" i="10"/>
  <c r="S160" i="10"/>
  <c r="J341" i="10"/>
  <c r="P341" i="10"/>
  <c r="M341" i="10"/>
  <c r="S341" i="10"/>
  <c r="J485" i="10"/>
  <c r="P485" i="10"/>
  <c r="M485" i="10"/>
  <c r="S485" i="10"/>
  <c r="J406" i="10"/>
  <c r="P406" i="10"/>
  <c r="M406" i="10"/>
  <c r="S406" i="10"/>
  <c r="W391" i="10"/>
  <c r="M391" i="10"/>
  <c r="S391" i="10"/>
  <c r="J391" i="10"/>
  <c r="P391" i="10"/>
  <c r="M240" i="10"/>
  <c r="S240" i="10"/>
  <c r="P240" i="10"/>
  <c r="J240" i="10"/>
  <c r="M471" i="10"/>
  <c r="S471" i="10"/>
  <c r="J471" i="10"/>
  <c r="P471" i="10"/>
  <c r="P73" i="10"/>
  <c r="J73" i="10"/>
  <c r="S73" i="10"/>
  <c r="M73" i="10"/>
  <c r="M223" i="10"/>
  <c r="P223" i="10"/>
  <c r="J223" i="10"/>
  <c r="S223" i="10"/>
  <c r="M475" i="10"/>
  <c r="S475" i="10"/>
  <c r="J475" i="10"/>
  <c r="P475" i="10"/>
  <c r="M274" i="10"/>
  <c r="P274" i="10"/>
  <c r="J274" i="10"/>
  <c r="S274" i="10"/>
  <c r="J450" i="10"/>
  <c r="P450" i="10"/>
  <c r="M450" i="10"/>
  <c r="S450" i="10"/>
  <c r="M492" i="10"/>
  <c r="S492" i="10"/>
  <c r="J492" i="10"/>
  <c r="P492" i="10"/>
  <c r="M199" i="10"/>
  <c r="S199" i="10"/>
  <c r="J199" i="10"/>
  <c r="P199" i="10"/>
  <c r="J94" i="10"/>
  <c r="P94" i="10"/>
  <c r="M94" i="10"/>
  <c r="S94" i="10"/>
  <c r="J176" i="10"/>
  <c r="P176" i="10"/>
  <c r="M176" i="10"/>
  <c r="S176" i="10"/>
  <c r="M352" i="10"/>
  <c r="S352" i="10"/>
  <c r="P352" i="10"/>
  <c r="J352" i="10"/>
  <c r="J466" i="10"/>
  <c r="P466" i="10"/>
  <c r="M466" i="10"/>
  <c r="S466" i="10"/>
  <c r="M439" i="10"/>
  <c r="S439" i="10"/>
  <c r="J439" i="10"/>
  <c r="P439" i="10"/>
  <c r="M150" i="10"/>
  <c r="S150" i="10"/>
  <c r="J150" i="10"/>
  <c r="P150" i="10"/>
  <c r="J148" i="10"/>
  <c r="P148" i="10"/>
  <c r="S148" i="10"/>
  <c r="M148" i="10"/>
  <c r="J317" i="10"/>
  <c r="P317" i="10"/>
  <c r="M317" i="10"/>
  <c r="S317" i="10"/>
  <c r="J306" i="10"/>
  <c r="S306" i="10"/>
  <c r="M306" i="10"/>
  <c r="P306" i="10"/>
  <c r="P81" i="10"/>
  <c r="J81" i="10"/>
  <c r="S81" i="10"/>
  <c r="M81" i="10"/>
  <c r="J457" i="10"/>
  <c r="P457" i="10"/>
  <c r="M457" i="10"/>
  <c r="S457" i="10"/>
  <c r="J229" i="10"/>
  <c r="M229" i="10"/>
  <c r="S229" i="10"/>
  <c r="P229" i="10"/>
  <c r="P32" i="10"/>
  <c r="J32" i="10"/>
  <c r="M32" i="10"/>
  <c r="S32" i="10"/>
  <c r="M15" i="10"/>
  <c r="S15" i="10"/>
  <c r="J15" i="10"/>
  <c r="P15" i="10"/>
  <c r="G80" i="10"/>
  <c r="H80" i="10"/>
  <c r="G55" i="10"/>
  <c r="H55" i="10"/>
  <c r="G71" i="10"/>
  <c r="H71" i="10"/>
  <c r="H77" i="10"/>
  <c r="G77" i="10"/>
  <c r="H53" i="10"/>
  <c r="G53" i="10"/>
  <c r="H69" i="10"/>
  <c r="G69" i="10"/>
  <c r="H59" i="10"/>
  <c r="G59" i="10"/>
  <c r="G62" i="10"/>
  <c r="H62" i="10"/>
  <c r="G122" i="10"/>
  <c r="H122" i="10"/>
  <c r="G102" i="10"/>
  <c r="H102" i="10"/>
  <c r="H93" i="10"/>
  <c r="G93" i="10"/>
  <c r="H107" i="10"/>
  <c r="G107" i="10"/>
  <c r="G160" i="10"/>
  <c r="H160" i="10"/>
  <c r="J40" i="10"/>
  <c r="P40" i="10"/>
  <c r="M40" i="10"/>
  <c r="S40" i="10"/>
  <c r="P26" i="10"/>
  <c r="J26" i="10"/>
  <c r="S26" i="10"/>
  <c r="M26" i="10"/>
  <c r="J17" i="10"/>
  <c r="P17" i="10"/>
  <c r="M17" i="10"/>
  <c r="S17" i="10"/>
  <c r="J62" i="10"/>
  <c r="P62" i="10"/>
  <c r="M62" i="10"/>
  <c r="S62" i="10"/>
  <c r="W137" i="10"/>
  <c r="P137" i="10"/>
  <c r="S137" i="10"/>
  <c r="J137" i="10"/>
  <c r="M137" i="10"/>
  <c r="M170" i="10"/>
  <c r="S170" i="10"/>
  <c r="P170" i="10"/>
  <c r="J170" i="10"/>
  <c r="W202" i="10"/>
  <c r="J202" i="10"/>
  <c r="P202" i="10"/>
  <c r="M202" i="10"/>
  <c r="S202" i="10"/>
  <c r="W178" i="10"/>
  <c r="M178" i="10"/>
  <c r="S178" i="10"/>
  <c r="P178" i="10"/>
  <c r="J178" i="10"/>
  <c r="S135" i="10"/>
  <c r="M135" i="10"/>
  <c r="J135" i="10"/>
  <c r="P135" i="10"/>
  <c r="J234" i="10"/>
  <c r="P234" i="10"/>
  <c r="S234" i="10"/>
  <c r="M234" i="10"/>
  <c r="J172" i="10"/>
  <c r="P172" i="10"/>
  <c r="S172" i="10"/>
  <c r="M172" i="10"/>
  <c r="M250" i="10"/>
  <c r="P250" i="10"/>
  <c r="J250" i="10"/>
  <c r="S250" i="10"/>
  <c r="J390" i="10"/>
  <c r="P390" i="10"/>
  <c r="M390" i="10"/>
  <c r="S390" i="10"/>
  <c r="J433" i="10"/>
  <c r="P433" i="10"/>
  <c r="S433" i="10"/>
  <c r="M433" i="10"/>
  <c r="W464" i="10"/>
  <c r="M464" i="10"/>
  <c r="S464" i="10"/>
  <c r="J464" i="10"/>
  <c r="P464" i="10"/>
  <c r="P49" i="10"/>
  <c r="J49" i="10"/>
  <c r="M49" i="10"/>
  <c r="S49" i="10"/>
  <c r="S77" i="10"/>
  <c r="M77" i="10"/>
  <c r="J77" i="10"/>
  <c r="P77" i="10"/>
  <c r="M50" i="10"/>
  <c r="S50" i="10"/>
  <c r="J50" i="10"/>
  <c r="P50" i="10"/>
  <c r="J24" i="10"/>
  <c r="P24" i="10"/>
  <c r="M24" i="10"/>
  <c r="S24" i="10"/>
  <c r="J111" i="10"/>
  <c r="P111" i="10"/>
  <c r="S111" i="10"/>
  <c r="M111" i="10"/>
  <c r="J83" i="10"/>
  <c r="M83" i="10"/>
  <c r="S83" i="10"/>
  <c r="P83" i="10"/>
  <c r="W130" i="10"/>
  <c r="M130" i="10"/>
  <c r="S130" i="10"/>
  <c r="J130" i="10"/>
  <c r="P130" i="10"/>
  <c r="M154" i="10"/>
  <c r="S154" i="10"/>
  <c r="P154" i="10"/>
  <c r="J154" i="10"/>
  <c r="M114" i="10"/>
  <c r="S114" i="10"/>
  <c r="P114" i="10"/>
  <c r="J114" i="10"/>
  <c r="M129" i="10"/>
  <c r="S129" i="10"/>
  <c r="P129" i="10"/>
  <c r="J129" i="10"/>
  <c r="W180" i="10"/>
  <c r="J180" i="10"/>
  <c r="P180" i="10"/>
  <c r="S180" i="10"/>
  <c r="M180" i="10"/>
  <c r="M189" i="10"/>
  <c r="S189" i="10"/>
  <c r="J189" i="10"/>
  <c r="P189" i="10"/>
  <c r="W167" i="10"/>
  <c r="S167" i="10"/>
  <c r="M167" i="10"/>
  <c r="J167" i="10"/>
  <c r="P167" i="10"/>
  <c r="W179" i="10"/>
  <c r="J179" i="10"/>
  <c r="S179" i="10"/>
  <c r="P179" i="10"/>
  <c r="M179" i="10"/>
  <c r="M291" i="10"/>
  <c r="S291" i="10"/>
  <c r="J291" i="10"/>
  <c r="P291" i="10"/>
  <c r="W303" i="10"/>
  <c r="M303" i="10"/>
  <c r="S303" i="10"/>
  <c r="J303" i="10"/>
  <c r="P303" i="10"/>
  <c r="J313" i="10"/>
  <c r="P313" i="10"/>
  <c r="S313" i="10"/>
  <c r="M313" i="10"/>
  <c r="J242" i="10"/>
  <c r="P242" i="10"/>
  <c r="S242" i="10"/>
  <c r="M242" i="10"/>
  <c r="M287" i="10"/>
  <c r="S287" i="10"/>
  <c r="J287" i="10"/>
  <c r="P287" i="10"/>
  <c r="J309" i="10"/>
  <c r="P309" i="10"/>
  <c r="M309" i="10"/>
  <c r="S309" i="10"/>
  <c r="P227" i="10"/>
  <c r="M227" i="10"/>
  <c r="J227" i="10"/>
  <c r="S227" i="10"/>
  <c r="W340" i="10"/>
  <c r="M340" i="10"/>
  <c r="P340" i="10"/>
  <c r="S340" i="10"/>
  <c r="J340" i="10"/>
  <c r="W375" i="10"/>
  <c r="P375" i="10"/>
  <c r="J375" i="10"/>
  <c r="S375" i="10"/>
  <c r="M375" i="10"/>
  <c r="W268" i="10"/>
  <c r="M268" i="10"/>
  <c r="P268" i="10"/>
  <c r="S268" i="10"/>
  <c r="J268" i="10"/>
  <c r="W351" i="10"/>
  <c r="P351" i="10"/>
  <c r="J351" i="10"/>
  <c r="S351" i="10"/>
  <c r="M351" i="10"/>
  <c r="M420" i="10"/>
  <c r="S420" i="10"/>
  <c r="J420" i="10"/>
  <c r="P420" i="10"/>
  <c r="J461" i="10"/>
  <c r="P461" i="10"/>
  <c r="M461" i="10"/>
  <c r="S461" i="10"/>
  <c r="W356" i="10"/>
  <c r="M356" i="10"/>
  <c r="S356" i="10"/>
  <c r="J356" i="10"/>
  <c r="P356" i="10"/>
  <c r="W210" i="10"/>
  <c r="J210" i="10"/>
  <c r="P210" i="10"/>
  <c r="M210" i="10"/>
  <c r="S210" i="10"/>
  <c r="W371" i="10"/>
  <c r="J371" i="10"/>
  <c r="S371" i="10"/>
  <c r="M371" i="10"/>
  <c r="P371" i="10"/>
  <c r="W396" i="10"/>
  <c r="M396" i="10"/>
  <c r="S396" i="10"/>
  <c r="J396" i="10"/>
  <c r="P396" i="10"/>
  <c r="J437" i="10"/>
  <c r="P437" i="10"/>
  <c r="M437" i="10"/>
  <c r="S437" i="10"/>
  <c r="M495" i="10"/>
  <c r="S495" i="10"/>
  <c r="P495" i="10"/>
  <c r="J495" i="10"/>
  <c r="M294" i="10"/>
  <c r="P294" i="10"/>
  <c r="J294" i="10"/>
  <c r="S294" i="10"/>
  <c r="W328" i="10"/>
  <c r="J328" i="10"/>
  <c r="M328" i="10"/>
  <c r="P328" i="10"/>
  <c r="S328" i="10"/>
  <c r="W493" i="10"/>
  <c r="J493" i="10"/>
  <c r="P493" i="10"/>
  <c r="M493" i="10"/>
  <c r="S493" i="10"/>
  <c r="M496" i="10"/>
  <c r="S496" i="10"/>
  <c r="J496" i="10"/>
  <c r="P496" i="10"/>
  <c r="J410" i="10"/>
  <c r="P410" i="10"/>
  <c r="M410" i="10"/>
  <c r="S410" i="10"/>
  <c r="W314" i="10"/>
  <c r="M314" i="10"/>
  <c r="J314" i="10"/>
  <c r="P314" i="10"/>
  <c r="S314" i="10"/>
  <c r="M270" i="10"/>
  <c r="P270" i="10"/>
  <c r="J270" i="10"/>
  <c r="S270" i="10"/>
  <c r="M460" i="10"/>
  <c r="S460" i="10"/>
  <c r="J460" i="10"/>
  <c r="P460" i="10"/>
  <c r="J462" i="10"/>
  <c r="P462" i="10"/>
  <c r="M462" i="10"/>
  <c r="S462" i="10"/>
  <c r="M56" i="10"/>
  <c r="S56" i="10"/>
  <c r="P56" i="10"/>
  <c r="J56" i="10"/>
  <c r="J325" i="10"/>
  <c r="P325" i="10"/>
  <c r="M325" i="10"/>
  <c r="S325" i="10"/>
  <c r="J482" i="10"/>
  <c r="P482" i="10"/>
  <c r="M482" i="10"/>
  <c r="S482" i="10"/>
  <c r="J453" i="10"/>
  <c r="P453" i="10"/>
  <c r="S453" i="10"/>
  <c r="M453" i="10"/>
  <c r="J397" i="10"/>
  <c r="P397" i="10"/>
  <c r="M397" i="10"/>
  <c r="S397" i="10"/>
  <c r="J363" i="10"/>
  <c r="S363" i="10"/>
  <c r="M363" i="10"/>
  <c r="P363" i="10"/>
  <c r="M424" i="10"/>
  <c r="S424" i="10"/>
  <c r="J424" i="10"/>
  <c r="P424" i="10"/>
  <c r="W104" i="10"/>
  <c r="J104" i="10"/>
  <c r="P104" i="10"/>
  <c r="M104" i="10"/>
  <c r="S104" i="10"/>
  <c r="M296" i="10"/>
  <c r="P296" i="10"/>
  <c r="J296" i="10"/>
  <c r="S296" i="10"/>
  <c r="J473" i="10"/>
  <c r="P473" i="10"/>
  <c r="M473" i="10"/>
  <c r="S473" i="10"/>
  <c r="M472" i="10"/>
  <c r="S472" i="10"/>
  <c r="J472" i="10"/>
  <c r="P472" i="10"/>
  <c r="J489" i="10"/>
  <c r="P489" i="10"/>
  <c r="M489" i="10"/>
  <c r="S489" i="10"/>
  <c r="M182" i="10"/>
  <c r="S182" i="10"/>
  <c r="P182" i="10"/>
  <c r="J182" i="10"/>
  <c r="J355" i="10"/>
  <c r="S355" i="10"/>
  <c r="M355" i="10"/>
  <c r="P355" i="10"/>
  <c r="M491" i="10"/>
  <c r="S491" i="10"/>
  <c r="J491" i="10"/>
  <c r="P491" i="10"/>
  <c r="M452" i="10"/>
  <c r="S452" i="10"/>
  <c r="J452" i="10"/>
  <c r="P452" i="10"/>
  <c r="J173" i="10"/>
  <c r="S173" i="10"/>
  <c r="M173" i="10"/>
  <c r="P173" i="10"/>
  <c r="M27" i="10"/>
  <c r="S27" i="10"/>
  <c r="J27" i="10"/>
  <c r="P27" i="10"/>
  <c r="M97" i="10"/>
  <c r="S97" i="10"/>
  <c r="P97" i="10"/>
  <c r="J97" i="10"/>
  <c r="J477" i="10"/>
  <c r="P477" i="10"/>
  <c r="M477" i="10"/>
  <c r="S477" i="10"/>
  <c r="S151" i="10"/>
  <c r="M151" i="10"/>
  <c r="J151" i="10"/>
  <c r="P151" i="10"/>
  <c r="P39" i="10"/>
  <c r="M39" i="10"/>
  <c r="S39" i="10"/>
  <c r="J39" i="10"/>
  <c r="P361" i="10"/>
  <c r="J361" i="10"/>
  <c r="S361" i="10"/>
  <c r="M361" i="10"/>
  <c r="H28" i="10"/>
  <c r="G28" i="10"/>
  <c r="G33" i="10"/>
  <c r="H33" i="10"/>
  <c r="H39" i="10"/>
  <c r="G39" i="10"/>
  <c r="G72" i="10"/>
  <c r="H72" i="10"/>
  <c r="H30" i="10"/>
  <c r="G30" i="10"/>
  <c r="G52" i="10"/>
  <c r="H52" i="10"/>
  <c r="G146" i="10"/>
  <c r="H146" i="10"/>
  <c r="G170" i="10"/>
  <c r="H170" i="10"/>
  <c r="G40" i="10"/>
  <c r="H40" i="10"/>
  <c r="H61" i="10"/>
  <c r="G61" i="10"/>
  <c r="G133" i="10"/>
  <c r="H133" i="10"/>
  <c r="H151" i="10"/>
  <c r="G151" i="10"/>
  <c r="G84" i="10"/>
  <c r="H84" i="10"/>
  <c r="G208" i="10"/>
  <c r="H208" i="10"/>
  <c r="H248" i="10"/>
  <c r="G248" i="10"/>
  <c r="H258" i="10"/>
  <c r="G258" i="10"/>
  <c r="H264" i="10"/>
  <c r="G264" i="10"/>
  <c r="H274" i="10"/>
  <c r="G274" i="10"/>
  <c r="H280" i="10"/>
  <c r="G280" i="10"/>
  <c r="H290" i="10"/>
  <c r="G290" i="10"/>
  <c r="H296" i="10"/>
  <c r="G296" i="10"/>
  <c r="H326" i="10"/>
  <c r="G326" i="10"/>
  <c r="H342" i="10"/>
  <c r="G342" i="10"/>
  <c r="H99" i="10"/>
  <c r="G99" i="10"/>
  <c r="H179" i="10"/>
  <c r="G179" i="10"/>
  <c r="H210" i="10"/>
  <c r="G210" i="10"/>
  <c r="H308" i="10"/>
  <c r="G308" i="10"/>
  <c r="G325" i="10"/>
  <c r="H325" i="10"/>
  <c r="G323" i="10"/>
  <c r="H323" i="10"/>
  <c r="G367" i="10"/>
  <c r="H367" i="10"/>
  <c r="G383" i="10"/>
  <c r="H383" i="10"/>
  <c r="G402" i="10"/>
  <c r="H402" i="10"/>
  <c r="G410" i="10"/>
  <c r="H410" i="10"/>
  <c r="G438" i="10"/>
  <c r="H438" i="10"/>
  <c r="G446" i="10"/>
  <c r="H446" i="10"/>
  <c r="G454" i="10"/>
  <c r="H454" i="10"/>
  <c r="G462" i="10"/>
  <c r="H462" i="10"/>
  <c r="G470" i="10"/>
  <c r="H470" i="10"/>
  <c r="G478" i="10"/>
  <c r="H478" i="10"/>
  <c r="H316" i="10"/>
  <c r="G316" i="10"/>
  <c r="G182" i="10"/>
  <c r="H182" i="10"/>
  <c r="G322" i="10"/>
  <c r="H322" i="10"/>
  <c r="H346" i="10"/>
  <c r="G346" i="10"/>
  <c r="G355" i="10"/>
  <c r="H355" i="10"/>
  <c r="G363" i="10"/>
  <c r="H363" i="10"/>
  <c r="G371" i="10"/>
  <c r="H371" i="10"/>
  <c r="G379" i="10"/>
  <c r="H379" i="10"/>
  <c r="G392" i="10"/>
  <c r="H392" i="10"/>
  <c r="H405" i="10"/>
  <c r="G405" i="10"/>
  <c r="G348" i="10"/>
  <c r="H348" i="10"/>
  <c r="H433" i="10"/>
  <c r="G433" i="10"/>
  <c r="H449" i="10"/>
  <c r="G449" i="10"/>
  <c r="G356" i="10"/>
  <c r="H356" i="10"/>
  <c r="H373" i="10"/>
  <c r="G373" i="10"/>
  <c r="H393" i="10"/>
  <c r="G393" i="10"/>
  <c r="H461" i="10"/>
  <c r="G461" i="10"/>
  <c r="H501" i="10"/>
  <c r="G501" i="10"/>
  <c r="G364" i="10"/>
  <c r="H364" i="10"/>
  <c r="G380" i="10"/>
  <c r="H380" i="10"/>
  <c r="H489" i="10"/>
  <c r="G489" i="10"/>
  <c r="H167" i="10"/>
  <c r="G167" i="10"/>
  <c r="H176" i="10"/>
  <c r="G176" i="10"/>
  <c r="G108" i="10"/>
  <c r="H108" i="10"/>
  <c r="H157" i="10"/>
  <c r="G157" i="10"/>
  <c r="G168" i="10"/>
  <c r="H168" i="10"/>
  <c r="G110" i="10"/>
  <c r="H110" i="10"/>
  <c r="G200" i="10"/>
  <c r="H200" i="10"/>
  <c r="H219" i="10"/>
  <c r="G219" i="10"/>
  <c r="H85" i="10"/>
  <c r="G85" i="10"/>
  <c r="H123" i="10"/>
  <c r="G123" i="10"/>
  <c r="G128" i="10"/>
  <c r="H128" i="10"/>
  <c r="G141" i="10"/>
  <c r="H141" i="10"/>
  <c r="G173" i="10"/>
  <c r="H173" i="10"/>
  <c r="H188" i="10"/>
  <c r="G188" i="10"/>
  <c r="H231" i="10"/>
  <c r="G231" i="10"/>
  <c r="H205" i="10"/>
  <c r="G205" i="10"/>
  <c r="H246" i="10"/>
  <c r="G246" i="10"/>
  <c r="H252" i="10"/>
  <c r="G252" i="10"/>
  <c r="H262" i="10"/>
  <c r="G262" i="10"/>
  <c r="H268" i="10"/>
  <c r="G268" i="10"/>
  <c r="H278" i="10"/>
  <c r="G278" i="10"/>
  <c r="H284" i="10"/>
  <c r="G284" i="10"/>
  <c r="H294" i="10"/>
  <c r="G294" i="10"/>
  <c r="H300" i="10"/>
  <c r="G300" i="10"/>
  <c r="G98" i="10"/>
  <c r="H98" i="10"/>
  <c r="H209" i="10"/>
  <c r="G209" i="10"/>
  <c r="G338" i="10"/>
  <c r="H338" i="10"/>
  <c r="G366" i="10"/>
  <c r="H366" i="10"/>
  <c r="G382" i="10"/>
  <c r="H382" i="10"/>
  <c r="G390" i="10"/>
  <c r="H390" i="10"/>
  <c r="G398" i="10"/>
  <c r="H398" i="10"/>
  <c r="G486" i="10"/>
  <c r="H486" i="10"/>
  <c r="G494" i="10"/>
  <c r="H494" i="10"/>
  <c r="G502" i="10"/>
  <c r="H502" i="10"/>
  <c r="G510" i="10"/>
  <c r="H510" i="10"/>
  <c r="H183" i="10"/>
  <c r="G183" i="10"/>
  <c r="H324" i="10"/>
  <c r="G324" i="10"/>
  <c r="H221" i="10"/>
  <c r="G221" i="10"/>
  <c r="G234" i="10"/>
  <c r="H234" i="10"/>
  <c r="H354" i="10"/>
  <c r="G354" i="10"/>
  <c r="H389" i="10"/>
  <c r="G389" i="10"/>
  <c r="J405" i="10"/>
  <c r="P405" i="10"/>
  <c r="M405" i="10"/>
  <c r="S405" i="10"/>
  <c r="H421" i="10"/>
  <c r="G421" i="10"/>
  <c r="H437" i="10"/>
  <c r="G437" i="10"/>
  <c r="H453" i="10"/>
  <c r="G453" i="10"/>
  <c r="H469" i="10"/>
  <c r="G469" i="10"/>
  <c r="H485" i="10"/>
  <c r="G485" i="10"/>
  <c r="H425" i="10"/>
  <c r="G425" i="10"/>
  <c r="J449" i="10"/>
  <c r="P449" i="10"/>
  <c r="S449" i="10"/>
  <c r="M449" i="10"/>
  <c r="H505" i="10"/>
  <c r="G505" i="10"/>
  <c r="H357" i="10"/>
  <c r="G357" i="10"/>
  <c r="H473" i="10"/>
  <c r="G473" i="10"/>
  <c r="H413" i="10"/>
  <c r="G413" i="10"/>
  <c r="H445" i="10"/>
  <c r="G445" i="10"/>
  <c r="H365" i="10"/>
  <c r="G365" i="10"/>
  <c r="H381" i="10"/>
  <c r="G381" i="10"/>
  <c r="G118" i="10"/>
  <c r="H118" i="10"/>
  <c r="G134" i="10"/>
  <c r="H134" i="10"/>
  <c r="H185" i="10"/>
  <c r="G185" i="10"/>
  <c r="G136" i="10"/>
  <c r="H136" i="10"/>
  <c r="G158" i="10"/>
  <c r="H158" i="10"/>
  <c r="G216" i="10"/>
  <c r="H216" i="10"/>
  <c r="H227" i="10"/>
  <c r="G227" i="10"/>
  <c r="G124" i="10"/>
  <c r="H124" i="10"/>
  <c r="H175" i="10"/>
  <c r="G175" i="10"/>
  <c r="G190" i="10"/>
  <c r="H190" i="10"/>
  <c r="G206" i="10"/>
  <c r="H206" i="10"/>
  <c r="H202" i="10"/>
  <c r="G202" i="10"/>
  <c r="H250" i="10"/>
  <c r="G250" i="10"/>
  <c r="H256" i="10"/>
  <c r="G256" i="10"/>
  <c r="H266" i="10"/>
  <c r="G266" i="10"/>
  <c r="H272" i="10"/>
  <c r="G272" i="10"/>
  <c r="H282" i="10"/>
  <c r="G282" i="10"/>
  <c r="H288" i="10"/>
  <c r="G288" i="10"/>
  <c r="H298" i="10"/>
  <c r="G298" i="10"/>
  <c r="H304" i="10"/>
  <c r="G304" i="10"/>
  <c r="G306" i="10"/>
  <c r="H306" i="10"/>
  <c r="H318" i="10"/>
  <c r="G318" i="10"/>
  <c r="H334" i="10"/>
  <c r="G334" i="10"/>
  <c r="G91" i="10"/>
  <c r="H91" i="10"/>
  <c r="G180" i="10"/>
  <c r="H180" i="10"/>
  <c r="G307" i="10"/>
  <c r="H307" i="10"/>
  <c r="G313" i="10"/>
  <c r="H313" i="10"/>
  <c r="G358" i="10"/>
  <c r="H358" i="10"/>
  <c r="G374" i="10"/>
  <c r="H374" i="10"/>
  <c r="H328" i="10"/>
  <c r="G328" i="10"/>
  <c r="G359" i="10"/>
  <c r="H359" i="10"/>
  <c r="G375" i="10"/>
  <c r="H375" i="10"/>
  <c r="G406" i="10"/>
  <c r="H406" i="10"/>
  <c r="G418" i="10"/>
  <c r="H418" i="10"/>
  <c r="G442" i="10"/>
  <c r="H442" i="10"/>
  <c r="G450" i="10"/>
  <c r="H450" i="10"/>
  <c r="G458" i="10"/>
  <c r="H458" i="10"/>
  <c r="G466" i="10"/>
  <c r="H466" i="10"/>
  <c r="G474" i="10"/>
  <c r="H474" i="10"/>
  <c r="G482" i="10"/>
  <c r="H482" i="10"/>
  <c r="H312" i="10"/>
  <c r="G312" i="10"/>
  <c r="H213" i="10"/>
  <c r="G213" i="10"/>
  <c r="H320" i="10"/>
  <c r="G320" i="10"/>
  <c r="G31" i="10"/>
  <c r="H31" i="10"/>
  <c r="H32" i="10"/>
  <c r="G32" i="10"/>
  <c r="H362" i="10"/>
  <c r="G362" i="10"/>
  <c r="H370" i="10"/>
  <c r="G370" i="10"/>
  <c r="H378" i="10"/>
  <c r="G378" i="10"/>
  <c r="G408" i="10"/>
  <c r="H408" i="10"/>
  <c r="H509" i="10"/>
  <c r="G509" i="10"/>
  <c r="H349" i="10"/>
  <c r="G349" i="10"/>
  <c r="H465" i="10"/>
  <c r="G465" i="10"/>
  <c r="H457" i="10"/>
  <c r="G457" i="10"/>
  <c r="H477" i="10"/>
  <c r="G477" i="10"/>
  <c r="H493" i="10"/>
  <c r="G493" i="10"/>
  <c r="S365" i="10"/>
  <c r="M365" i="10"/>
  <c r="P365" i="10"/>
  <c r="J365" i="10"/>
  <c r="H441" i="10"/>
  <c r="G441" i="10"/>
  <c r="G78" i="10"/>
  <c r="H78" i="10"/>
  <c r="G104" i="10"/>
  <c r="H104" i="10"/>
  <c r="G154" i="10"/>
  <c r="H154" i="10"/>
  <c r="G44" i="10"/>
  <c r="H44" i="10"/>
  <c r="H100" i="10"/>
  <c r="G100" i="10"/>
  <c r="H132" i="10"/>
  <c r="G132" i="10"/>
  <c r="G137" i="10"/>
  <c r="H137" i="10"/>
  <c r="G153" i="10"/>
  <c r="H153" i="10"/>
  <c r="G169" i="10"/>
  <c r="H169" i="10"/>
  <c r="H90" i="10"/>
  <c r="G90" i="10"/>
  <c r="G70" i="10"/>
  <c r="H70" i="10"/>
  <c r="H135" i="10"/>
  <c r="G135" i="10"/>
  <c r="G144" i="10"/>
  <c r="H144" i="10"/>
  <c r="G165" i="10"/>
  <c r="H165" i="10"/>
  <c r="G178" i="10"/>
  <c r="H178" i="10"/>
  <c r="G92" i="10"/>
  <c r="H92" i="10"/>
  <c r="G112" i="10"/>
  <c r="H112" i="10"/>
  <c r="H159" i="10"/>
  <c r="G159" i="10"/>
  <c r="H149" i="10"/>
  <c r="G149" i="10"/>
  <c r="G152" i="10"/>
  <c r="H152" i="10"/>
  <c r="G181" i="10"/>
  <c r="H181" i="10"/>
  <c r="G198" i="10"/>
  <c r="H198" i="10"/>
  <c r="H225" i="10"/>
  <c r="G225" i="10"/>
  <c r="H235" i="10"/>
  <c r="G235" i="10"/>
  <c r="H127" i="10"/>
  <c r="G127" i="10"/>
  <c r="H194" i="10"/>
  <c r="G194" i="10"/>
  <c r="H111" i="10"/>
  <c r="G111" i="10"/>
  <c r="H140" i="10"/>
  <c r="G140" i="10"/>
  <c r="H143" i="10"/>
  <c r="G143" i="10"/>
  <c r="H172" i="10"/>
  <c r="G172" i="10"/>
  <c r="H191" i="10"/>
  <c r="G191" i="10"/>
  <c r="G192" i="10"/>
  <c r="H192" i="10"/>
  <c r="H223" i="10"/>
  <c r="G223" i="10"/>
  <c r="H239" i="10"/>
  <c r="G239" i="10"/>
  <c r="G189" i="10"/>
  <c r="H189" i="10"/>
  <c r="H254" i="10"/>
  <c r="G254" i="10"/>
  <c r="H260" i="10"/>
  <c r="G260" i="10"/>
  <c r="H270" i="10"/>
  <c r="G270" i="10"/>
  <c r="H276" i="10"/>
  <c r="G276" i="10"/>
  <c r="H286" i="10"/>
  <c r="G286" i="10"/>
  <c r="H292" i="10"/>
  <c r="G292" i="10"/>
  <c r="H302" i="10"/>
  <c r="G302" i="10"/>
  <c r="H197" i="10"/>
  <c r="G197" i="10"/>
  <c r="H237" i="10"/>
  <c r="G237" i="10"/>
  <c r="G310" i="10"/>
  <c r="H310" i="10"/>
  <c r="H218" i="10"/>
  <c r="G218" i="10"/>
  <c r="G230" i="10"/>
  <c r="H230" i="10"/>
  <c r="H336" i="10"/>
  <c r="G336" i="10"/>
  <c r="H340" i="10"/>
  <c r="G340" i="10"/>
  <c r="G350" i="10"/>
  <c r="H350" i="10"/>
  <c r="G309" i="10"/>
  <c r="H309" i="10"/>
  <c r="H330" i="10"/>
  <c r="G330" i="10"/>
  <c r="H332" i="10"/>
  <c r="G332" i="10"/>
  <c r="G351" i="10"/>
  <c r="H351" i="10"/>
  <c r="G386" i="10"/>
  <c r="H386" i="10"/>
  <c r="G394" i="10"/>
  <c r="H394" i="10"/>
  <c r="G414" i="10"/>
  <c r="H414" i="10"/>
  <c r="G490" i="10"/>
  <c r="H490" i="10"/>
  <c r="G498" i="10"/>
  <c r="H498" i="10"/>
  <c r="G506" i="10"/>
  <c r="H506" i="10"/>
  <c r="G314" i="10"/>
  <c r="H314" i="10"/>
  <c r="G212" i="10"/>
  <c r="H212" i="10"/>
  <c r="G222" i="10"/>
  <c r="H222" i="10"/>
  <c r="H229" i="10"/>
  <c r="G229" i="10"/>
  <c r="J347" i="10"/>
  <c r="S347" i="10"/>
  <c r="M347" i="10"/>
  <c r="P347" i="10"/>
  <c r="G347" i="10"/>
  <c r="H347" i="10"/>
  <c r="J389" i="10"/>
  <c r="P389" i="10"/>
  <c r="M389" i="10"/>
  <c r="S389" i="10"/>
  <c r="J421" i="10"/>
  <c r="P421" i="10"/>
  <c r="S421" i="10"/>
  <c r="M421" i="10"/>
  <c r="G424" i="10"/>
  <c r="H424" i="10"/>
  <c r="G440" i="10"/>
  <c r="H440" i="10"/>
  <c r="G456" i="10"/>
  <c r="H456" i="10"/>
  <c r="G472" i="10"/>
  <c r="H472" i="10"/>
  <c r="G488" i="10"/>
  <c r="H488" i="10"/>
  <c r="S349" i="10"/>
  <c r="M349" i="10"/>
  <c r="P349" i="10"/>
  <c r="J349" i="10"/>
  <c r="H401" i="10"/>
  <c r="G401" i="10"/>
  <c r="H417" i="10"/>
  <c r="G417" i="10"/>
  <c r="H481" i="10"/>
  <c r="G481" i="10"/>
  <c r="H497" i="10"/>
  <c r="G497" i="10"/>
  <c r="G372" i="10"/>
  <c r="H372" i="10"/>
  <c r="H409" i="10"/>
  <c r="G409" i="10"/>
  <c r="H397" i="10"/>
  <c r="G397" i="10"/>
  <c r="H429" i="10"/>
  <c r="G429" i="10"/>
  <c r="W32" i="10"/>
  <c r="W27" i="10"/>
  <c r="W24" i="10"/>
  <c r="W81" i="10"/>
  <c r="W211" i="10"/>
  <c r="W272" i="10"/>
  <c r="W497" i="10"/>
  <c r="W144" i="10"/>
  <c r="W321" i="10"/>
  <c r="W457" i="10"/>
  <c r="W395" i="10"/>
  <c r="W460" i="10"/>
  <c r="W440" i="10"/>
  <c r="W339" i="10"/>
  <c r="W370" i="10"/>
  <c r="W100" i="10"/>
  <c r="W33" i="10"/>
  <c r="W35" i="10"/>
  <c r="W301" i="10"/>
  <c r="W199" i="10"/>
  <c r="W377" i="10"/>
  <c r="W424" i="10"/>
  <c r="W173" i="10"/>
  <c r="W89" i="10"/>
  <c r="W190" i="10"/>
  <c r="W436" i="10"/>
  <c r="W66" i="10"/>
  <c r="W160" i="10"/>
  <c r="W224" i="10"/>
  <c r="W216" i="10"/>
  <c r="W325" i="10"/>
  <c r="W258" i="10"/>
  <c r="W462" i="10"/>
  <c r="W492" i="10"/>
  <c r="W482" i="10"/>
  <c r="W240" i="10"/>
  <c r="W270" i="10"/>
  <c r="W471" i="10"/>
  <c r="W450" i="10"/>
  <c r="W354" i="10"/>
  <c r="W423" i="10"/>
  <c r="W489" i="10"/>
  <c r="W387" i="10"/>
  <c r="W484" i="10"/>
  <c r="W400" i="10"/>
  <c r="W286" i="10"/>
  <c r="W404" i="10"/>
  <c r="W34" i="10"/>
  <c r="W322" i="10"/>
  <c r="W17" i="10"/>
  <c r="W53" i="10"/>
  <c r="W265" i="10"/>
  <c r="W310" i="10"/>
  <c r="W324" i="10"/>
  <c r="W26" i="10"/>
  <c r="W40" i="10"/>
  <c r="W23" i="10"/>
  <c r="W51" i="10"/>
  <c r="W129" i="10"/>
  <c r="W119" i="10"/>
  <c r="W299" i="10"/>
  <c r="W434" i="10"/>
  <c r="W467" i="10"/>
  <c r="W437" i="10"/>
  <c r="W398" i="10"/>
  <c r="W334" i="10"/>
  <c r="W350" i="10"/>
  <c r="W376" i="10"/>
  <c r="W496" i="10"/>
  <c r="W232" i="10"/>
  <c r="W393" i="10"/>
  <c r="W83" i="10"/>
  <c r="W31" i="10"/>
  <c r="W111" i="10"/>
  <c r="W82" i="10"/>
  <c r="W228" i="10"/>
  <c r="W188" i="10"/>
  <c r="W254" i="10"/>
  <c r="W401" i="10"/>
  <c r="W430" i="10"/>
  <c r="W488" i="10"/>
  <c r="W422" i="10"/>
  <c r="W122" i="10"/>
  <c r="W249" i="10"/>
  <c r="W64" i="10"/>
  <c r="W84" i="10"/>
  <c r="W59" i="10"/>
  <c r="W79" i="10"/>
  <c r="W115" i="10"/>
  <c r="W121" i="10"/>
  <c r="W227" i="10"/>
  <c r="W309" i="10"/>
  <c r="W214" i="10"/>
  <c r="W386" i="10"/>
  <c r="W495" i="10"/>
  <c r="W172" i="10"/>
  <c r="W294" i="10"/>
  <c r="W368" i="10"/>
  <c r="W390" i="10"/>
  <c r="W382" i="10"/>
  <c r="W50" i="10"/>
  <c r="W177" i="10"/>
  <c r="W218" i="10"/>
  <c r="W239" i="10"/>
  <c r="W304" i="10"/>
  <c r="W318" i="10"/>
  <c r="W302" i="10"/>
  <c r="W113" i="10"/>
  <c r="W189" i="10"/>
  <c r="W291" i="10"/>
  <c r="W85" i="10"/>
  <c r="W145" i="10"/>
  <c r="W108" i="10"/>
  <c r="W169" i="10"/>
  <c r="W193" i="10"/>
  <c r="W278" i="10"/>
  <c r="W183" i="10"/>
  <c r="W213" i="10"/>
  <c r="W289" i="10"/>
  <c r="W86" i="10"/>
  <c r="W259" i="10"/>
  <c r="W77" i="10"/>
  <c r="W37" i="10"/>
  <c r="W152" i="10"/>
  <c r="W155" i="10"/>
  <c r="W69" i="10"/>
  <c r="W420" i="10"/>
  <c r="W432" i="10"/>
  <c r="W273" i="10"/>
  <c r="W277" i="10"/>
  <c r="W43" i="10"/>
  <c r="W313" i="10"/>
  <c r="W110" i="10"/>
  <c r="W114" i="10"/>
  <c r="W261" i="10"/>
  <c r="W98" i="10"/>
  <c r="W287" i="10"/>
  <c r="W388" i="10"/>
  <c r="W412" i="10"/>
  <c r="W380" i="10"/>
  <c r="W29" i="10"/>
  <c r="W162" i="10"/>
  <c r="W170" i="10"/>
  <c r="W42" i="10"/>
  <c r="W62" i="10"/>
  <c r="W139" i="10"/>
  <c r="W292" i="10"/>
  <c r="W250" i="10"/>
  <c r="W448" i="10"/>
  <c r="W276" i="10"/>
  <c r="W123" i="10"/>
  <c r="W166" i="10"/>
  <c r="W234" i="10"/>
  <c r="W16" i="10"/>
  <c r="W433" i="10"/>
  <c r="W385" i="10"/>
  <c r="W244" i="10"/>
  <c r="W260" i="10"/>
  <c r="W116" i="10"/>
  <c r="W134" i="10"/>
  <c r="W413" i="10"/>
  <c r="W409" i="10"/>
  <c r="W425" i="10"/>
  <c r="W57" i="10"/>
  <c r="W132" i="10"/>
  <c r="W204" i="10"/>
  <c r="W198" i="10"/>
  <c r="W135" i="10"/>
  <c r="W206" i="10"/>
  <c r="W118" i="10"/>
  <c r="W208" i="10"/>
  <c r="W264" i="10"/>
  <c r="W297" i="10"/>
  <c r="W282" i="10"/>
  <c r="W414" i="10"/>
  <c r="W417" i="10"/>
  <c r="A29" i="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E7" i="12"/>
  <c r="G3" i="12"/>
  <c r="G14" i="13"/>
  <c r="G12" i="13"/>
  <c r="G6" i="13"/>
  <c r="G4" i="13"/>
  <c r="E12" i="12"/>
  <c r="E9" i="12"/>
  <c r="E8" i="12"/>
  <c r="E6" i="12"/>
  <c r="B13" i="10"/>
  <c r="X13" i="10" s="1" a="1"/>
  <c r="X13" i="10" s="1"/>
  <c r="G24" i="13"/>
  <c r="G22" i="13"/>
  <c r="K26" i="10" l="1"/>
  <c r="E13" i="12"/>
  <c r="AA43" i="10" l="1"/>
  <c r="AA41" i="10"/>
  <c r="W13" i="10"/>
  <c r="D13" i="10"/>
  <c r="E13" i="10" s="1"/>
  <c r="E14" i="10" s="1"/>
  <c r="F14" i="10" s="1"/>
  <c r="V13" i="10"/>
  <c r="P13" i="10"/>
  <c r="Q13" i="10" s="1"/>
  <c r="Q14" i="10" s="1"/>
  <c r="Q15" i="10" s="1"/>
  <c r="Q16" i="10" s="1"/>
  <c r="Q17" i="10" s="1"/>
  <c r="Q18" i="10" s="1"/>
  <c r="Q19" i="10" s="1"/>
  <c r="Q20" i="10" s="1"/>
  <c r="Q21" i="10" s="1"/>
  <c r="Q22" i="10" s="1"/>
  <c r="Q23" i="10" s="1"/>
  <c r="Q24" i="10" s="1"/>
  <c r="Q25" i="10" s="1"/>
  <c r="Q26" i="10" s="1"/>
  <c r="Q27" i="10" s="1"/>
  <c r="Q28" i="10" s="1"/>
  <c r="Q29" i="10" s="1"/>
  <c r="Q30" i="10" s="1"/>
  <c r="Q31" i="10" s="1"/>
  <c r="Q32" i="10" s="1"/>
  <c r="Q33" i="10" s="1"/>
  <c r="Q34" i="10" s="1"/>
  <c r="Q35" i="10" s="1"/>
  <c r="Q36" i="10" s="1"/>
  <c r="Q37" i="10" s="1"/>
  <c r="Q38" i="10" s="1"/>
  <c r="Q39" i="10" s="1"/>
  <c r="Q40" i="10" s="1"/>
  <c r="Q41" i="10" s="1"/>
  <c r="Q42" i="10" s="1"/>
  <c r="Q43" i="10" s="1"/>
  <c r="Q44" i="10" s="1"/>
  <c r="Q45" i="10" s="1"/>
  <c r="Q46" i="10" s="1"/>
  <c r="Q47" i="10" s="1"/>
  <c r="Q48" i="10" s="1"/>
  <c r="Q49" i="10" s="1"/>
  <c r="Q50" i="10" s="1"/>
  <c r="Q51" i="10" s="1"/>
  <c r="Q52" i="10" s="1"/>
  <c r="Q53" i="10" s="1"/>
  <c r="Q54" i="10" s="1"/>
  <c r="Q55" i="10" s="1"/>
  <c r="Q56" i="10" s="1"/>
  <c r="Q57" i="10" s="1"/>
  <c r="Q58" i="10" s="1"/>
  <c r="Q59" i="10" s="1"/>
  <c r="Q60" i="10" s="1"/>
  <c r="Q61" i="10" s="1"/>
  <c r="Q62" i="10" s="1"/>
  <c r="Q63" i="10" s="1"/>
  <c r="Q64" i="10" s="1"/>
  <c r="Q65" i="10" s="1"/>
  <c r="Q66" i="10" s="1"/>
  <c r="Q67" i="10" s="1"/>
  <c r="Q68" i="10" s="1"/>
  <c r="Q69" i="10" s="1"/>
  <c r="Q70" i="10" s="1"/>
  <c r="Q71" i="10" s="1"/>
  <c r="Q72" i="10" s="1"/>
  <c r="Q73" i="10" s="1"/>
  <c r="Q74" i="10" s="1"/>
  <c r="Q75" i="10" s="1"/>
  <c r="Q76" i="10" s="1"/>
  <c r="Q77" i="10" s="1"/>
  <c r="Q78" i="10" s="1"/>
  <c r="Q79" i="10" s="1"/>
  <c r="Q80" i="10" s="1"/>
  <c r="Q81" i="10" s="1"/>
  <c r="Q82" i="10" s="1"/>
  <c r="Q83" i="10" s="1"/>
  <c r="Q84" i="10" s="1"/>
  <c r="Q85" i="10" s="1"/>
  <c r="Q86" i="10" s="1"/>
  <c r="Q87" i="10" s="1"/>
  <c r="Q88" i="10" s="1"/>
  <c r="Q89" i="10" s="1"/>
  <c r="Q90" i="10" s="1"/>
  <c r="Q91" i="10" s="1"/>
  <c r="Q92" i="10" s="1"/>
  <c r="Q93" i="10" s="1"/>
  <c r="Q94" i="10" s="1"/>
  <c r="Q95" i="10" s="1"/>
  <c r="Q96" i="10" s="1"/>
  <c r="Q97" i="10" s="1"/>
  <c r="Q98" i="10" s="1"/>
  <c r="Q99" i="10" s="1"/>
  <c r="Q100" i="10" s="1"/>
  <c r="Q101" i="10" s="1"/>
  <c r="Q102" i="10" s="1"/>
  <c r="Q103" i="10" s="1"/>
  <c r="Q104" i="10" s="1"/>
  <c r="Q105" i="10" s="1"/>
  <c r="Q106" i="10" s="1"/>
  <c r="Q107" i="10" s="1"/>
  <c r="Q108" i="10" s="1"/>
  <c r="Q109" i="10" s="1"/>
  <c r="Q110" i="10" s="1"/>
  <c r="Q111" i="10" s="1"/>
  <c r="Q112" i="10" s="1"/>
  <c r="Q113" i="10" s="1"/>
  <c r="Q114" i="10" s="1"/>
  <c r="Q115" i="10" s="1"/>
  <c r="Q116" i="10" s="1"/>
  <c r="Q117" i="10" s="1"/>
  <c r="Q118" i="10" s="1"/>
  <c r="Q119" i="10" s="1"/>
  <c r="Q120" i="10" s="1"/>
  <c r="Q121" i="10" s="1"/>
  <c r="Q122" i="10" s="1"/>
  <c r="Q123" i="10" s="1"/>
  <c r="Q124" i="10" s="1"/>
  <c r="Q125" i="10" s="1"/>
  <c r="Q126" i="10" s="1"/>
  <c r="Q127" i="10" s="1"/>
  <c r="Q128" i="10" s="1"/>
  <c r="Q129" i="10" s="1"/>
  <c r="Q130" i="10" s="1"/>
  <c r="Q131" i="10" s="1"/>
  <c r="Q132" i="10" s="1"/>
  <c r="Q133" i="10" s="1"/>
  <c r="Q134" i="10" s="1"/>
  <c r="Q135" i="10" s="1"/>
  <c r="Q136" i="10" s="1"/>
  <c r="Q137" i="10" s="1"/>
  <c r="Q138" i="10" s="1"/>
  <c r="Q139" i="10" s="1"/>
  <c r="Q140" i="10" s="1"/>
  <c r="Q141" i="10" s="1"/>
  <c r="Q142" i="10" s="1"/>
  <c r="Q143" i="10" s="1"/>
  <c r="Q144" i="10" s="1"/>
  <c r="Q145" i="10" s="1"/>
  <c r="Q146" i="10" s="1"/>
  <c r="Q147" i="10" s="1"/>
  <c r="Q148" i="10" s="1"/>
  <c r="Q149" i="10" s="1"/>
  <c r="Q150" i="10" s="1"/>
  <c r="Q151" i="10" s="1"/>
  <c r="Q152" i="10" s="1"/>
  <c r="Q153" i="10" s="1"/>
  <c r="Q154" i="10" s="1"/>
  <c r="Q155" i="10" s="1"/>
  <c r="Q156" i="10" s="1"/>
  <c r="Q157" i="10" s="1"/>
  <c r="Q158" i="10" s="1"/>
  <c r="Q159" i="10" s="1"/>
  <c r="Q160" i="10" s="1"/>
  <c r="Q161" i="10" s="1"/>
  <c r="Q162" i="10" s="1"/>
  <c r="Q163" i="10" s="1"/>
  <c r="Q164" i="10" s="1"/>
  <c r="Q165" i="10" s="1"/>
  <c r="Q166" i="10" s="1"/>
  <c r="Q167" i="10" s="1"/>
  <c r="Q168" i="10" s="1"/>
  <c r="Q169" i="10" s="1"/>
  <c r="Q170" i="10" s="1"/>
  <c r="Q171" i="10" s="1"/>
  <c r="Q172" i="10" s="1"/>
  <c r="Q173" i="10" s="1"/>
  <c r="Q174" i="10" s="1"/>
  <c r="Q175" i="10" s="1"/>
  <c r="Q176" i="10" s="1"/>
  <c r="Q177" i="10" s="1"/>
  <c r="Q178" i="10" s="1"/>
  <c r="Q179" i="10" s="1"/>
  <c r="Q180" i="10" s="1"/>
  <c r="Q181" i="10" s="1"/>
  <c r="Q182" i="10" s="1"/>
  <c r="Q183" i="10" s="1"/>
  <c r="Q184" i="10" s="1"/>
  <c r="Q185" i="10" s="1"/>
  <c r="Q186" i="10" s="1"/>
  <c r="Q187" i="10" s="1"/>
  <c r="Q188" i="10" s="1"/>
  <c r="Q189" i="10" s="1"/>
  <c r="Q190" i="10" s="1"/>
  <c r="Q191" i="10" s="1"/>
  <c r="Q192" i="10" s="1"/>
  <c r="Q193" i="10" s="1"/>
  <c r="Q194" i="10" s="1"/>
  <c r="Q195" i="10" s="1"/>
  <c r="Q196" i="10" s="1"/>
  <c r="Q197" i="10" s="1"/>
  <c r="Q198" i="10" s="1"/>
  <c r="Q199" i="10" s="1"/>
  <c r="Q200" i="10" s="1"/>
  <c r="Q201" i="10" s="1"/>
  <c r="Q202" i="10" s="1"/>
  <c r="Q203" i="10" s="1"/>
  <c r="Q204" i="10" s="1"/>
  <c r="Q205" i="10" s="1"/>
  <c r="Q206" i="10" s="1"/>
  <c r="Q207" i="10" s="1"/>
  <c r="Q208" i="10" s="1"/>
  <c r="Q209" i="10" s="1"/>
  <c r="Q210" i="10" s="1"/>
  <c r="Q211" i="10" s="1"/>
  <c r="Q212" i="10" s="1"/>
  <c r="Q213" i="10" s="1"/>
  <c r="Q214" i="10" s="1"/>
  <c r="Q215" i="10" s="1"/>
  <c r="Q216" i="10" s="1"/>
  <c r="Q217" i="10" s="1"/>
  <c r="Q218" i="10" s="1"/>
  <c r="Q219" i="10" s="1"/>
  <c r="Q220" i="10" s="1"/>
  <c r="Q221" i="10" s="1"/>
  <c r="Q222" i="10" s="1"/>
  <c r="Q223" i="10" s="1"/>
  <c r="Q224" i="10" s="1"/>
  <c r="Q225" i="10" s="1"/>
  <c r="Q226" i="10" s="1"/>
  <c r="Q227" i="10" s="1"/>
  <c r="Q228" i="10" s="1"/>
  <c r="Q229" i="10" s="1"/>
  <c r="Q230" i="10" s="1"/>
  <c r="Q231" i="10" s="1"/>
  <c r="Q232" i="10" s="1"/>
  <c r="Q233" i="10" s="1"/>
  <c r="Q234" i="10" s="1"/>
  <c r="Q235" i="10" s="1"/>
  <c r="Q236" i="10" s="1"/>
  <c r="Q237" i="10" s="1"/>
  <c r="Q238" i="10" s="1"/>
  <c r="Q239" i="10" s="1"/>
  <c r="Q240" i="10" s="1"/>
  <c r="Q241" i="10" s="1"/>
  <c r="M13" i="10"/>
  <c r="N13" i="10" s="1"/>
  <c r="N14" i="10" s="1"/>
  <c r="N15" i="10" s="1"/>
  <c r="N16" i="10" s="1"/>
  <c r="N17" i="10" s="1"/>
  <c r="N18" i="10" s="1"/>
  <c r="N19" i="10" s="1"/>
  <c r="N20" i="10" s="1"/>
  <c r="N21" i="10" s="1"/>
  <c r="N22" i="10" s="1"/>
  <c r="N23" i="10" s="1"/>
  <c r="N24" i="10" s="1"/>
  <c r="N25" i="10" s="1"/>
  <c r="N26" i="10" s="1"/>
  <c r="N27" i="10" s="1"/>
  <c r="N28" i="10" s="1"/>
  <c r="N29" i="10" s="1"/>
  <c r="N30" i="10" s="1"/>
  <c r="N31" i="10" s="1"/>
  <c r="N32" i="10" s="1"/>
  <c r="N33" i="10" s="1"/>
  <c r="N34" i="10" s="1"/>
  <c r="N35" i="10" s="1"/>
  <c r="N36" i="10" s="1"/>
  <c r="N37" i="10" s="1"/>
  <c r="N38" i="10" s="1"/>
  <c r="N39" i="10" s="1"/>
  <c r="N40" i="10" s="1"/>
  <c r="N41" i="10" s="1"/>
  <c r="N42" i="10" s="1"/>
  <c r="N43" i="10" s="1"/>
  <c r="N44" i="10" s="1"/>
  <c r="N45" i="10" s="1"/>
  <c r="N46" i="10" s="1"/>
  <c r="N47" i="10" s="1"/>
  <c r="N48" i="10" s="1"/>
  <c r="N49" i="10" s="1"/>
  <c r="N50" i="10" s="1"/>
  <c r="N51" i="10" s="1"/>
  <c r="N52" i="10" s="1"/>
  <c r="N53" i="10" s="1"/>
  <c r="N54" i="10" s="1"/>
  <c r="N55" i="10" s="1"/>
  <c r="N56" i="10" s="1"/>
  <c r="N57" i="10" s="1"/>
  <c r="N58" i="10" s="1"/>
  <c r="N59" i="10" s="1"/>
  <c r="N60" i="10" s="1"/>
  <c r="N61" i="10" s="1"/>
  <c r="N62" i="10" s="1"/>
  <c r="N63" i="10" s="1"/>
  <c r="N64" i="10" s="1"/>
  <c r="N65" i="10" s="1"/>
  <c r="N66" i="10" s="1"/>
  <c r="N67" i="10" s="1"/>
  <c r="N68" i="10" s="1"/>
  <c r="N69" i="10" s="1"/>
  <c r="N70" i="10" s="1"/>
  <c r="N71" i="10" s="1"/>
  <c r="N72" i="10" s="1"/>
  <c r="N73" i="10" s="1"/>
  <c r="N74" i="10" s="1"/>
  <c r="N75" i="10" s="1"/>
  <c r="N76" i="10" s="1"/>
  <c r="N77" i="10" s="1"/>
  <c r="N78" i="10" s="1"/>
  <c r="N79" i="10" s="1"/>
  <c r="N80" i="10" s="1"/>
  <c r="N81" i="10" s="1"/>
  <c r="N82" i="10" s="1"/>
  <c r="N83" i="10" s="1"/>
  <c r="N84" i="10" s="1"/>
  <c r="N85" i="10" s="1"/>
  <c r="N86" i="10" s="1"/>
  <c r="N87" i="10" s="1"/>
  <c r="N88" i="10" s="1"/>
  <c r="N89" i="10" s="1"/>
  <c r="N90" i="10" s="1"/>
  <c r="N91" i="10" s="1"/>
  <c r="N92" i="10" s="1"/>
  <c r="N93" i="10" s="1"/>
  <c r="N94" i="10" s="1"/>
  <c r="N95" i="10" s="1"/>
  <c r="N96" i="10" s="1"/>
  <c r="N97" i="10" s="1"/>
  <c r="N98" i="10" s="1"/>
  <c r="N99" i="10" s="1"/>
  <c r="N100" i="10" s="1"/>
  <c r="N101" i="10" s="1"/>
  <c r="N102" i="10" s="1"/>
  <c r="N103" i="10" s="1"/>
  <c r="N104" i="10" s="1"/>
  <c r="N105" i="10" s="1"/>
  <c r="N106" i="10" s="1"/>
  <c r="N107" i="10" s="1"/>
  <c r="N108" i="10" s="1"/>
  <c r="N109" i="10" s="1"/>
  <c r="N110" i="10" s="1"/>
  <c r="N111" i="10" s="1"/>
  <c r="N112" i="10" s="1"/>
  <c r="N113" i="10" s="1"/>
  <c r="N114" i="10" s="1"/>
  <c r="N115" i="10" s="1"/>
  <c r="N116" i="10" s="1"/>
  <c r="N117" i="10" s="1"/>
  <c r="N118" i="10" s="1"/>
  <c r="N119" i="10" s="1"/>
  <c r="N120" i="10" s="1"/>
  <c r="N121" i="10" s="1"/>
  <c r="N122" i="10" s="1"/>
  <c r="N123" i="10" s="1"/>
  <c r="N124" i="10" s="1"/>
  <c r="N125" i="10" s="1"/>
  <c r="N126" i="10" s="1"/>
  <c r="N127" i="10" s="1"/>
  <c r="N128" i="10" s="1"/>
  <c r="N129" i="10" s="1"/>
  <c r="N130" i="10" s="1"/>
  <c r="N131" i="10" s="1"/>
  <c r="N132" i="10" s="1"/>
  <c r="N133" i="10" s="1"/>
  <c r="N134" i="10" s="1"/>
  <c r="N135" i="10" s="1"/>
  <c r="N136" i="10" s="1"/>
  <c r="N137" i="10" s="1"/>
  <c r="N138" i="10" s="1"/>
  <c r="N139" i="10" s="1"/>
  <c r="N140" i="10" s="1"/>
  <c r="N141" i="10" s="1"/>
  <c r="N142" i="10" s="1"/>
  <c r="N143" i="10" s="1"/>
  <c r="N144" i="10" s="1"/>
  <c r="N145" i="10" s="1"/>
  <c r="N146" i="10" s="1"/>
  <c r="N147" i="10" s="1"/>
  <c r="N148" i="10" s="1"/>
  <c r="N149" i="10" s="1"/>
  <c r="N150" i="10" s="1"/>
  <c r="N151" i="10" s="1"/>
  <c r="N152" i="10" s="1"/>
  <c r="N153" i="10" s="1"/>
  <c r="N154" i="10" s="1"/>
  <c r="N155" i="10" s="1"/>
  <c r="N156" i="10" s="1"/>
  <c r="N157" i="10" s="1"/>
  <c r="N158" i="10" s="1"/>
  <c r="N159" i="10" s="1"/>
  <c r="N160" i="10" s="1"/>
  <c r="N161" i="10" s="1"/>
  <c r="N162" i="10" s="1"/>
  <c r="N163" i="10" s="1"/>
  <c r="N164" i="10" s="1"/>
  <c r="N165" i="10" s="1"/>
  <c r="N166" i="10" s="1"/>
  <c r="N167" i="10" s="1"/>
  <c r="N168" i="10" s="1"/>
  <c r="N169" i="10" s="1"/>
  <c r="N170" i="10" s="1"/>
  <c r="N171" i="10" s="1"/>
  <c r="N172" i="10" s="1"/>
  <c r="N173" i="10" s="1"/>
  <c r="N174" i="10" s="1"/>
  <c r="N175" i="10" s="1"/>
  <c r="N176" i="10" s="1"/>
  <c r="N177" i="10" s="1"/>
  <c r="N178" i="10" s="1"/>
  <c r="N179" i="10" s="1"/>
  <c r="N180" i="10" s="1"/>
  <c r="N181" i="10" s="1"/>
  <c r="N182" i="10" s="1"/>
  <c r="N183" i="10" s="1"/>
  <c r="N184" i="10" s="1"/>
  <c r="N185" i="10" s="1"/>
  <c r="N186" i="10" s="1"/>
  <c r="N187" i="10" s="1"/>
  <c r="N188" i="10" s="1"/>
  <c r="N189" i="10" s="1"/>
  <c r="N190" i="10" s="1"/>
  <c r="N191" i="10" s="1"/>
  <c r="N192" i="10" s="1"/>
  <c r="N193" i="10" s="1"/>
  <c r="N194" i="10" s="1"/>
  <c r="N195" i="10" s="1"/>
  <c r="N196" i="10" s="1"/>
  <c r="N197" i="10" s="1"/>
  <c r="N198" i="10" s="1"/>
  <c r="N199" i="10" s="1"/>
  <c r="N200" i="10" s="1"/>
  <c r="N201" i="10" s="1"/>
  <c r="N202" i="10" s="1"/>
  <c r="N203" i="10" s="1"/>
  <c r="N204" i="10" s="1"/>
  <c r="N205" i="10" s="1"/>
  <c r="N206" i="10" s="1"/>
  <c r="N207" i="10" s="1"/>
  <c r="N208" i="10" s="1"/>
  <c r="N209" i="10" s="1"/>
  <c r="N210" i="10" s="1"/>
  <c r="N211" i="10" s="1"/>
  <c r="N212" i="10" s="1"/>
  <c r="N213" i="10" s="1"/>
  <c r="N214" i="10" s="1"/>
  <c r="N215" i="10" s="1"/>
  <c r="N216" i="10" s="1"/>
  <c r="N217" i="10" s="1"/>
  <c r="N218" i="10" s="1"/>
  <c r="N219" i="10" s="1"/>
  <c r="N220" i="10" s="1"/>
  <c r="N221" i="10" s="1"/>
  <c r="N222" i="10" s="1"/>
  <c r="N223" i="10" s="1"/>
  <c r="N224" i="10" s="1"/>
  <c r="N225" i="10" s="1"/>
  <c r="N226" i="10" s="1"/>
  <c r="N227" i="10" s="1"/>
  <c r="N228" i="10" s="1"/>
  <c r="N229" i="10" s="1"/>
  <c r="N230" i="10" s="1"/>
  <c r="N231" i="10" s="1"/>
  <c r="N232" i="10" s="1"/>
  <c r="N233" i="10" s="1"/>
  <c r="N234" i="10" s="1"/>
  <c r="N235" i="10" s="1"/>
  <c r="N236" i="10" s="1"/>
  <c r="N237" i="10" s="1"/>
  <c r="N238" i="10" s="1"/>
  <c r="N239" i="10" s="1"/>
  <c r="N240" i="10" s="1"/>
  <c r="N241" i="10" s="1"/>
  <c r="S13" i="10"/>
  <c r="T13" i="10" s="1"/>
  <c r="T14" i="10" s="1"/>
  <c r="T15" i="10" s="1"/>
  <c r="T16" i="10" s="1"/>
  <c r="T17" i="10" s="1"/>
  <c r="T18" i="10" s="1"/>
  <c r="T19" i="10" s="1"/>
  <c r="T20" i="10" s="1"/>
  <c r="T21" i="10" s="1"/>
  <c r="T22" i="10" s="1"/>
  <c r="T23" i="10" s="1"/>
  <c r="T24" i="10" s="1"/>
  <c r="T25" i="10" s="1"/>
  <c r="T26" i="10" s="1"/>
  <c r="T27" i="10" s="1"/>
  <c r="T28" i="10" s="1"/>
  <c r="T29" i="10" s="1"/>
  <c r="T30" i="10" s="1"/>
  <c r="T31" i="10" s="1"/>
  <c r="T32" i="10" s="1"/>
  <c r="T33" i="10" s="1"/>
  <c r="T34" i="10" s="1"/>
  <c r="T35" i="10" s="1"/>
  <c r="T36" i="10" s="1"/>
  <c r="T37" i="10" s="1"/>
  <c r="T38" i="10" s="1"/>
  <c r="T39" i="10" s="1"/>
  <c r="T40" i="10" s="1"/>
  <c r="T41" i="10" s="1"/>
  <c r="T42" i="10" s="1"/>
  <c r="T43" i="10" s="1"/>
  <c r="T44" i="10" s="1"/>
  <c r="T45" i="10" s="1"/>
  <c r="T46" i="10" s="1"/>
  <c r="T47" i="10" s="1"/>
  <c r="T48" i="10" s="1"/>
  <c r="T49" i="10" s="1"/>
  <c r="T50" i="10" s="1"/>
  <c r="T51" i="10" s="1"/>
  <c r="T52" i="10" s="1"/>
  <c r="T53" i="10" s="1"/>
  <c r="T54" i="10" s="1"/>
  <c r="T55" i="10" s="1"/>
  <c r="T56" i="10" s="1"/>
  <c r="T57" i="10" s="1"/>
  <c r="T58" i="10" s="1"/>
  <c r="T59" i="10" s="1"/>
  <c r="T60" i="10" s="1"/>
  <c r="T61" i="10" s="1"/>
  <c r="T62" i="10" s="1"/>
  <c r="T63" i="10" s="1"/>
  <c r="T64" i="10" s="1"/>
  <c r="T65" i="10" s="1"/>
  <c r="T66" i="10" s="1"/>
  <c r="T67" i="10" s="1"/>
  <c r="T68" i="10" s="1"/>
  <c r="T69" i="10" s="1"/>
  <c r="T70" i="10" s="1"/>
  <c r="T71" i="10" s="1"/>
  <c r="T72" i="10" s="1"/>
  <c r="T73" i="10" s="1"/>
  <c r="T74" i="10" s="1"/>
  <c r="T75" i="10" s="1"/>
  <c r="T76" i="10" s="1"/>
  <c r="T77" i="10" s="1"/>
  <c r="T78" i="10" s="1"/>
  <c r="T79" i="10" s="1"/>
  <c r="T80" i="10" s="1"/>
  <c r="T81" i="10" s="1"/>
  <c r="T82" i="10" s="1"/>
  <c r="T83" i="10" s="1"/>
  <c r="T84" i="10" s="1"/>
  <c r="T85" i="10" s="1"/>
  <c r="T86" i="10" s="1"/>
  <c r="T87" i="10" s="1"/>
  <c r="T88" i="10" s="1"/>
  <c r="T89" i="10" s="1"/>
  <c r="T90" i="10" s="1"/>
  <c r="T91" i="10" s="1"/>
  <c r="T92" i="10" s="1"/>
  <c r="T93" i="10" s="1"/>
  <c r="T94" i="10" s="1"/>
  <c r="T95" i="10" s="1"/>
  <c r="T96" i="10" s="1"/>
  <c r="T97" i="10" s="1"/>
  <c r="T98" i="10" s="1"/>
  <c r="T99" i="10" s="1"/>
  <c r="T100" i="10" s="1"/>
  <c r="T101" i="10" s="1"/>
  <c r="T102" i="10" s="1"/>
  <c r="T103" i="10" s="1"/>
  <c r="T104" i="10" s="1"/>
  <c r="T105" i="10" s="1"/>
  <c r="T106" i="10" s="1"/>
  <c r="T107" i="10" s="1"/>
  <c r="T108" i="10" s="1"/>
  <c r="T109" i="10" s="1"/>
  <c r="T110" i="10" s="1"/>
  <c r="T111" i="10" s="1"/>
  <c r="T112" i="10" s="1"/>
  <c r="T113" i="10" s="1"/>
  <c r="T114" i="10" s="1"/>
  <c r="T115" i="10" s="1"/>
  <c r="T116" i="10" s="1"/>
  <c r="T117" i="10" s="1"/>
  <c r="T118" i="10" s="1"/>
  <c r="T119" i="10" s="1"/>
  <c r="T120" i="10" s="1"/>
  <c r="T121" i="10" s="1"/>
  <c r="T122" i="10" s="1"/>
  <c r="T123" i="10" s="1"/>
  <c r="T124" i="10" s="1"/>
  <c r="T125" i="10" s="1"/>
  <c r="T126" i="10" s="1"/>
  <c r="T127" i="10" s="1"/>
  <c r="T128" i="10" s="1"/>
  <c r="T129" i="10" s="1"/>
  <c r="T130" i="10" s="1"/>
  <c r="T131" i="10" s="1"/>
  <c r="T132" i="10" s="1"/>
  <c r="T133" i="10" s="1"/>
  <c r="T134" i="10" s="1"/>
  <c r="T135" i="10" s="1"/>
  <c r="T136" i="10" s="1"/>
  <c r="T137" i="10" s="1"/>
  <c r="T138" i="10" s="1"/>
  <c r="T139" i="10" s="1"/>
  <c r="T140" i="10" s="1"/>
  <c r="T141" i="10" s="1"/>
  <c r="T142" i="10" s="1"/>
  <c r="T143" i="10" s="1"/>
  <c r="T144" i="10" s="1"/>
  <c r="T145" i="10" s="1"/>
  <c r="T146" i="10" s="1"/>
  <c r="T147" i="10" s="1"/>
  <c r="T148" i="10" s="1"/>
  <c r="T149" i="10" s="1"/>
  <c r="T150" i="10" s="1"/>
  <c r="T151" i="10" s="1"/>
  <c r="T152" i="10" s="1"/>
  <c r="T153" i="10" s="1"/>
  <c r="T154" i="10" s="1"/>
  <c r="T155" i="10" s="1"/>
  <c r="T156" i="10" s="1"/>
  <c r="T157" i="10" s="1"/>
  <c r="T158" i="10" s="1"/>
  <c r="T159" i="10" s="1"/>
  <c r="T160" i="10" s="1"/>
  <c r="T161" i="10" s="1"/>
  <c r="T162" i="10" s="1"/>
  <c r="T163" i="10" s="1"/>
  <c r="T164" i="10" s="1"/>
  <c r="T165" i="10" s="1"/>
  <c r="T166" i="10" s="1"/>
  <c r="T167" i="10" s="1"/>
  <c r="T168" i="10" s="1"/>
  <c r="T169" i="10" s="1"/>
  <c r="T170" i="10" s="1"/>
  <c r="T171" i="10" s="1"/>
  <c r="T172" i="10" s="1"/>
  <c r="T173" i="10" s="1"/>
  <c r="T174" i="10" s="1"/>
  <c r="T175" i="10" s="1"/>
  <c r="T176" i="10" s="1"/>
  <c r="T177" i="10" s="1"/>
  <c r="T178" i="10" s="1"/>
  <c r="T179" i="10" s="1"/>
  <c r="T180" i="10" s="1"/>
  <c r="T181" i="10" s="1"/>
  <c r="T182" i="10" s="1"/>
  <c r="T183" i="10" s="1"/>
  <c r="T184" i="10" s="1"/>
  <c r="T185" i="10" s="1"/>
  <c r="T186" i="10" s="1"/>
  <c r="T187" i="10" s="1"/>
  <c r="T188" i="10" s="1"/>
  <c r="T189" i="10" s="1"/>
  <c r="T190" i="10" s="1"/>
  <c r="T191" i="10" s="1"/>
  <c r="T192" i="10" s="1"/>
  <c r="T193" i="10" s="1"/>
  <c r="T194" i="10" s="1"/>
  <c r="T195" i="10" s="1"/>
  <c r="T196" i="10" s="1"/>
  <c r="T197" i="10" s="1"/>
  <c r="T198" i="10" s="1"/>
  <c r="T199" i="10" s="1"/>
  <c r="T200" i="10" s="1"/>
  <c r="T201" i="10" s="1"/>
  <c r="T202" i="10" s="1"/>
  <c r="T203" i="10" s="1"/>
  <c r="T204" i="10" s="1"/>
  <c r="T205" i="10" s="1"/>
  <c r="T206" i="10" s="1"/>
  <c r="T207" i="10" s="1"/>
  <c r="T208" i="10" s="1"/>
  <c r="T209" i="10" s="1"/>
  <c r="T210" i="10" s="1"/>
  <c r="T211" i="10" s="1"/>
  <c r="T212" i="10" s="1"/>
  <c r="T213" i="10" s="1"/>
  <c r="T214" i="10" s="1"/>
  <c r="T215" i="10" s="1"/>
  <c r="T216" i="10" s="1"/>
  <c r="T217" i="10" s="1"/>
  <c r="T218" i="10" s="1"/>
  <c r="T219" i="10" s="1"/>
  <c r="T220" i="10" s="1"/>
  <c r="T221" i="10" s="1"/>
  <c r="T222" i="10" s="1"/>
  <c r="T223" i="10" s="1"/>
  <c r="T224" i="10" s="1"/>
  <c r="T225" i="10" s="1"/>
  <c r="T226" i="10" s="1"/>
  <c r="T227" i="10" s="1"/>
  <c r="T228" i="10" s="1"/>
  <c r="T229" i="10" s="1"/>
  <c r="T230" i="10" s="1"/>
  <c r="T231" i="10" s="1"/>
  <c r="T232" i="10" s="1"/>
  <c r="T233" i="10" s="1"/>
  <c r="T234" i="10" s="1"/>
  <c r="T235" i="10" s="1"/>
  <c r="T236" i="10" s="1"/>
  <c r="T237" i="10" s="1"/>
  <c r="T238" i="10" s="1"/>
  <c r="T239" i="10" s="1"/>
  <c r="T240" i="10" s="1"/>
  <c r="T241" i="10" s="1"/>
  <c r="J13" i="10"/>
  <c r="K13" i="10" s="1"/>
  <c r="K14" i="10" s="1"/>
  <c r="K15" i="10" s="1"/>
  <c r="G14" i="10" l="1"/>
  <c r="H14" i="10"/>
  <c r="K16" i="10"/>
  <c r="K17" i="10" s="1"/>
  <c r="K18" i="10" s="1"/>
  <c r="K19" i="10" s="1"/>
  <c r="K20" i="10" s="1"/>
  <c r="K21" i="10" s="1"/>
  <c r="K22" i="10" s="1"/>
  <c r="K23" i="10" s="1"/>
  <c r="K24" i="10" s="1"/>
  <c r="AA13" i="10"/>
  <c r="AA14" i="10" s="1"/>
  <c r="AA15" i="10" s="1"/>
  <c r="E15" i="10"/>
  <c r="F15" i="10" s="1"/>
  <c r="Z14" i="10"/>
  <c r="Z13" i="10"/>
  <c r="F36" i="10"/>
  <c r="F13" i="10"/>
  <c r="H15" i="10" l="1"/>
  <c r="G15" i="10"/>
  <c r="AA16" i="10"/>
  <c r="AA17" i="10" s="1"/>
  <c r="AA18" i="10" s="1"/>
  <c r="AA19" i="10" s="1"/>
  <c r="G13" i="10"/>
  <c r="AA20" i="10"/>
  <c r="E16" i="10"/>
  <c r="Z16" i="10" s="1"/>
  <c r="Z15" i="10"/>
  <c r="F42" i="10"/>
  <c r="F37" i="10"/>
  <c r="G36" i="10"/>
  <c r="H36" i="10"/>
  <c r="H13" i="10"/>
  <c r="AA21" i="10" l="1"/>
  <c r="E17" i="10"/>
  <c r="F17" i="10" s="1"/>
  <c r="F16" i="10"/>
  <c r="F20" i="10"/>
  <c r="G20" i="10" s="1"/>
  <c r="H42" i="10"/>
  <c r="G42" i="10"/>
  <c r="F41" i="10"/>
  <c r="G37" i="10"/>
  <c r="H37" i="10"/>
  <c r="H17" i="10" l="1"/>
  <c r="G17" i="10"/>
  <c r="AA24" i="10"/>
  <c r="E18" i="10"/>
  <c r="F18" i="10" s="1"/>
  <c r="Z17" i="10"/>
  <c r="K27" i="10"/>
  <c r="K28" i="10" s="1"/>
  <c r="K29" i="10" s="1"/>
  <c r="K30" i="10" s="1"/>
  <c r="K31" i="10" s="1"/>
  <c r="K32" i="10" s="1"/>
  <c r="K33" i="10" s="1"/>
  <c r="K34" i="10" s="1"/>
  <c r="K35" i="10" s="1"/>
  <c r="K36" i="10" s="1"/>
  <c r="AA26" i="10"/>
  <c r="AA22" i="10"/>
  <c r="H20" i="10"/>
  <c r="G16" i="10"/>
  <c r="H16" i="10"/>
  <c r="F43" i="10"/>
  <c r="H41" i="10"/>
  <c r="G41" i="10"/>
  <c r="H18" i="10" l="1"/>
  <c r="G18" i="10"/>
  <c r="AA36" i="10"/>
  <c r="K37" i="10"/>
  <c r="K38" i="10" s="1"/>
  <c r="K39" i="10" s="1"/>
  <c r="K40" i="10" s="1"/>
  <c r="K41" i="10" s="1"/>
  <c r="K42" i="10" s="1"/>
  <c r="K43" i="10" s="1"/>
  <c r="K44" i="10" s="1"/>
  <c r="K45" i="10" s="1"/>
  <c r="K46" i="10" s="1"/>
  <c r="K47" i="10" s="1"/>
  <c r="K48" i="10" s="1"/>
  <c r="K49" i="10" s="1"/>
  <c r="K50" i="10" s="1"/>
  <c r="K51" i="10" s="1"/>
  <c r="K52" i="10" s="1"/>
  <c r="K53" i="10" s="1"/>
  <c r="K54" i="10" s="1"/>
  <c r="K55" i="10" s="1"/>
  <c r="K56" i="10" s="1"/>
  <c r="K57" i="10" s="1"/>
  <c r="K58" i="10" s="1"/>
  <c r="K59" i="10" s="1"/>
  <c r="K60" i="10" s="1"/>
  <c r="K61" i="10" s="1"/>
  <c r="K62" i="10" s="1"/>
  <c r="K63" i="10" s="1"/>
  <c r="K64" i="10" s="1"/>
  <c r="K65" i="10" s="1"/>
  <c r="K66" i="10" s="1"/>
  <c r="K67" i="10" s="1"/>
  <c r="K68" i="10" s="1"/>
  <c r="K69" i="10" s="1"/>
  <c r="K70" i="10" s="1"/>
  <c r="K71" i="10" s="1"/>
  <c r="K72" i="10" s="1"/>
  <c r="K73" i="10" s="1"/>
  <c r="K74" i="10" s="1"/>
  <c r="K75" i="10" s="1"/>
  <c r="K76" i="10" s="1"/>
  <c r="K77" i="10" s="1"/>
  <c r="K78" i="10" s="1"/>
  <c r="K79" i="10" s="1"/>
  <c r="K80" i="10" s="1"/>
  <c r="K81" i="10" s="1"/>
  <c r="K82" i="10" s="1"/>
  <c r="K83" i="10" s="1"/>
  <c r="K84" i="10" s="1"/>
  <c r="K85" i="10" s="1"/>
  <c r="K86" i="10" s="1"/>
  <c r="K87" i="10" s="1"/>
  <c r="K88" i="10" s="1"/>
  <c r="K89" i="10" s="1"/>
  <c r="K90" i="10" s="1"/>
  <c r="K91" i="10" s="1"/>
  <c r="K92" i="10" s="1"/>
  <c r="K93" i="10" s="1"/>
  <c r="K94" i="10" s="1"/>
  <c r="K95" i="10" s="1"/>
  <c r="K96" i="10" s="1"/>
  <c r="K97" i="10" s="1"/>
  <c r="K98" i="10" s="1"/>
  <c r="K99" i="10" s="1"/>
  <c r="K100" i="10" s="1"/>
  <c r="K101" i="10" s="1"/>
  <c r="K102" i="10" s="1"/>
  <c r="K103" i="10" s="1"/>
  <c r="K104" i="10" s="1"/>
  <c r="K105" i="10" s="1"/>
  <c r="K106" i="10" s="1"/>
  <c r="K107" i="10" s="1"/>
  <c r="K108" i="10" s="1"/>
  <c r="K109" i="10" s="1"/>
  <c r="K110" i="10" s="1"/>
  <c r="K111" i="10" s="1"/>
  <c r="K112" i="10" s="1"/>
  <c r="K113" i="10" s="1"/>
  <c r="K114" i="10" s="1"/>
  <c r="K115" i="10" s="1"/>
  <c r="K116" i="10" s="1"/>
  <c r="K117" i="10" s="1"/>
  <c r="K118" i="10" s="1"/>
  <c r="K119" i="10" s="1"/>
  <c r="K120" i="10" s="1"/>
  <c r="K121" i="10" s="1"/>
  <c r="K122" i="10" s="1"/>
  <c r="K123" i="10" s="1"/>
  <c r="K124" i="10" s="1"/>
  <c r="K125" i="10" s="1"/>
  <c r="K126" i="10" s="1"/>
  <c r="K127" i="10" s="1"/>
  <c r="K128" i="10" s="1"/>
  <c r="K129" i="10" s="1"/>
  <c r="K130" i="10" s="1"/>
  <c r="K131" i="10" s="1"/>
  <c r="K132" i="10" s="1"/>
  <c r="K133" i="10" s="1"/>
  <c r="K134" i="10" s="1"/>
  <c r="K135" i="10" s="1"/>
  <c r="K136" i="10" s="1"/>
  <c r="K137" i="10" s="1"/>
  <c r="K138" i="10" s="1"/>
  <c r="K139" i="10" s="1"/>
  <c r="K140" i="10" s="1"/>
  <c r="K141" i="10" s="1"/>
  <c r="K142" i="10" s="1"/>
  <c r="K143" i="10" s="1"/>
  <c r="K144" i="10" s="1"/>
  <c r="K145" i="10" s="1"/>
  <c r="K146" i="10" s="1"/>
  <c r="K147" i="10" s="1"/>
  <c r="K148" i="10" s="1"/>
  <c r="K149" i="10" s="1"/>
  <c r="K150" i="10" s="1"/>
  <c r="K151" i="10" s="1"/>
  <c r="K152" i="10" s="1"/>
  <c r="K153" i="10" s="1"/>
  <c r="K154" i="10" s="1"/>
  <c r="K155" i="10" s="1"/>
  <c r="K156" i="10" s="1"/>
  <c r="K157" i="10" s="1"/>
  <c r="K158" i="10" s="1"/>
  <c r="K159" i="10" s="1"/>
  <c r="K160" i="10" s="1"/>
  <c r="K161" i="10" s="1"/>
  <c r="K162" i="10" s="1"/>
  <c r="K163" i="10" s="1"/>
  <c r="K164" i="10" s="1"/>
  <c r="K165" i="10" s="1"/>
  <c r="K166" i="10" s="1"/>
  <c r="K167" i="10" s="1"/>
  <c r="K168" i="10" s="1"/>
  <c r="K169" i="10" s="1"/>
  <c r="K170" i="10" s="1"/>
  <c r="K171" i="10" s="1"/>
  <c r="K172" i="10" s="1"/>
  <c r="K173" i="10" s="1"/>
  <c r="K174" i="10" s="1"/>
  <c r="K175" i="10" s="1"/>
  <c r="K176" i="10" s="1"/>
  <c r="K177" i="10" s="1"/>
  <c r="K178" i="10" s="1"/>
  <c r="K179" i="10" s="1"/>
  <c r="K180" i="10" s="1"/>
  <c r="K181" i="10" s="1"/>
  <c r="K182" i="10" s="1"/>
  <c r="K183" i="10" s="1"/>
  <c r="K184" i="10" s="1"/>
  <c r="K185" i="10" s="1"/>
  <c r="K186" i="10" s="1"/>
  <c r="K187" i="10" s="1"/>
  <c r="K188" i="10" s="1"/>
  <c r="K189" i="10" s="1"/>
  <c r="K190" i="10" s="1"/>
  <c r="K191" i="10" s="1"/>
  <c r="K192" i="10" s="1"/>
  <c r="K193" i="10" s="1"/>
  <c r="K194" i="10" s="1"/>
  <c r="K195" i="10" s="1"/>
  <c r="K196" i="10" s="1"/>
  <c r="K197" i="10" s="1"/>
  <c r="K198" i="10" s="1"/>
  <c r="K199" i="10" s="1"/>
  <c r="K200" i="10" s="1"/>
  <c r="K201" i="10" s="1"/>
  <c r="K202" i="10" s="1"/>
  <c r="K203" i="10" s="1"/>
  <c r="K204" i="10" s="1"/>
  <c r="K205" i="10" s="1"/>
  <c r="K206" i="10" s="1"/>
  <c r="K207" i="10" s="1"/>
  <c r="K208" i="10" s="1"/>
  <c r="K209" i="10" s="1"/>
  <c r="K210" i="10" s="1"/>
  <c r="K211" i="10" s="1"/>
  <c r="K212" i="10" s="1"/>
  <c r="K213" i="10" s="1"/>
  <c r="K214" i="10" s="1"/>
  <c r="K215" i="10" s="1"/>
  <c r="K216" i="10" s="1"/>
  <c r="K217" i="10" s="1"/>
  <c r="K218" i="10" s="1"/>
  <c r="K219" i="10" s="1"/>
  <c r="K220" i="10" s="1"/>
  <c r="K221" i="10" s="1"/>
  <c r="K222" i="10" s="1"/>
  <c r="K223" i="10" s="1"/>
  <c r="K224" i="10" s="1"/>
  <c r="K225" i="10" s="1"/>
  <c r="K226" i="10" s="1"/>
  <c r="K227" i="10" s="1"/>
  <c r="K228" i="10" s="1"/>
  <c r="K229" i="10" s="1"/>
  <c r="K230" i="10" s="1"/>
  <c r="K231" i="10" s="1"/>
  <c r="K232" i="10" s="1"/>
  <c r="K233" i="10" s="1"/>
  <c r="K234" i="10" s="1"/>
  <c r="K235" i="10" s="1"/>
  <c r="K236" i="10" s="1"/>
  <c r="K237" i="10" s="1"/>
  <c r="K238" i="10" s="1"/>
  <c r="K239" i="10" s="1"/>
  <c r="K240" i="10" s="1"/>
  <c r="K241" i="10" s="1"/>
  <c r="AA241" i="10" s="1"/>
  <c r="E19" i="10"/>
  <c r="F19" i="10" s="1"/>
  <c r="Z18" i="10"/>
  <c r="H43" i="10"/>
  <c r="G43" i="10"/>
  <c r="H19" i="10" l="1"/>
  <c r="G19" i="10"/>
  <c r="L9" i="1"/>
  <c r="E20" i="10"/>
  <c r="Z19" i="10"/>
  <c r="E21" i="10" l="1"/>
  <c r="E22" i="10" s="1"/>
  <c r="F22" i="10" s="1"/>
  <c r="Z20" i="10"/>
  <c r="G22" i="10" l="1"/>
  <c r="H22" i="10"/>
  <c r="Z22" i="10"/>
  <c r="E23" i="10"/>
  <c r="Z25" i="10"/>
  <c r="F21" i="10"/>
  <c r="Z21" i="10"/>
  <c r="E24" i="10" l="1"/>
  <c r="Z24" i="10" s="1"/>
  <c r="Z23" i="10"/>
  <c r="Z26" i="10"/>
  <c r="F26" i="10"/>
  <c r="H21" i="10"/>
  <c r="G21" i="10"/>
  <c r="E25" i="10" l="1"/>
  <c r="F25" i="10" s="1"/>
  <c r="H25" i="10" s="1"/>
  <c r="L10" i="1"/>
  <c r="F24" i="10"/>
  <c r="G24" i="10" s="1"/>
  <c r="G26" i="10"/>
  <c r="H26" i="10"/>
  <c r="E26" i="10" l="1"/>
  <c r="E27" i="10" s="1"/>
  <c r="E28" i="10" s="1"/>
  <c r="E29" i="10" s="1"/>
  <c r="E30" i="10" s="1"/>
  <c r="E31" i="10" s="1"/>
  <c r="E32" i="10" s="1"/>
  <c r="E33" i="10" s="1"/>
  <c r="E34" i="10" s="1"/>
  <c r="E35" i="10" s="1"/>
  <c r="E36" i="10" s="1"/>
  <c r="E37" i="10" s="1"/>
  <c r="E38" i="10" s="1"/>
  <c r="E39" i="10" s="1"/>
  <c r="E40" i="10" s="1"/>
  <c r="E41" i="10" s="1"/>
  <c r="E42" i="10" s="1"/>
  <c r="E43" i="10" s="1"/>
  <c r="E44" i="10" s="1"/>
  <c r="E45" i="10" s="1"/>
  <c r="E46" i="10" s="1"/>
  <c r="E47" i="10" s="1"/>
  <c r="E48" i="10" s="1"/>
  <c r="E49" i="10" s="1"/>
  <c r="E50" i="10" s="1"/>
  <c r="E51" i="10" s="1"/>
  <c r="E52" i="10" s="1"/>
  <c r="E53" i="10" s="1"/>
  <c r="E54" i="10" s="1"/>
  <c r="E55" i="10" s="1"/>
  <c r="E56" i="10" s="1"/>
  <c r="E57" i="10" s="1"/>
  <c r="E58" i="10" s="1"/>
  <c r="E59" i="10" s="1"/>
  <c r="E60" i="10" s="1"/>
  <c r="E61" i="10" s="1"/>
  <c r="E62" i="10" s="1"/>
  <c r="E63" i="10" s="1"/>
  <c r="E64" i="10" s="1"/>
  <c r="E65" i="10" s="1"/>
  <c r="E66" i="10" s="1"/>
  <c r="E67" i="10" s="1"/>
  <c r="E68" i="10" s="1"/>
  <c r="E69" i="10" s="1"/>
  <c r="E70" i="10" s="1"/>
  <c r="E71" i="10" s="1"/>
  <c r="E72" i="10" s="1"/>
  <c r="E73" i="10" s="1"/>
  <c r="E74" i="10" s="1"/>
  <c r="E75" i="10" s="1"/>
  <c r="E76" i="10" s="1"/>
  <c r="E77" i="10" s="1"/>
  <c r="E78" i="10" s="1"/>
  <c r="E79" i="10" s="1"/>
  <c r="E80" i="10" s="1"/>
  <c r="E81" i="10" s="1"/>
  <c r="E82" i="10" s="1"/>
  <c r="E83" i="10" s="1"/>
  <c r="E84" i="10" s="1"/>
  <c r="E85" i="10" s="1"/>
  <c r="E86" i="10" s="1"/>
  <c r="E87" i="10" s="1"/>
  <c r="E88" i="10" s="1"/>
  <c r="E89" i="10" s="1"/>
  <c r="E90" i="10" s="1"/>
  <c r="E91" i="10" s="1"/>
  <c r="E92" i="10" s="1"/>
  <c r="E93" i="10" s="1"/>
  <c r="E94" i="10" s="1"/>
  <c r="E95" i="10" s="1"/>
  <c r="E96" i="10" s="1"/>
  <c r="E97" i="10" s="1"/>
  <c r="E98" i="10" s="1"/>
  <c r="E99" i="10" s="1"/>
  <c r="E100" i="10" s="1"/>
  <c r="E101" i="10" s="1"/>
  <c r="E102" i="10" s="1"/>
  <c r="E103" i="10" s="1"/>
  <c r="E104" i="10" s="1"/>
  <c r="E105" i="10" s="1"/>
  <c r="E106" i="10" s="1"/>
  <c r="E107" i="10" s="1"/>
  <c r="E108" i="10" s="1"/>
  <c r="E109" i="10" s="1"/>
  <c r="E110" i="10" s="1"/>
  <c r="E111" i="10" s="1"/>
  <c r="E112" i="10" s="1"/>
  <c r="E113" i="10" s="1"/>
  <c r="E114" i="10" s="1"/>
  <c r="E115" i="10" s="1"/>
  <c r="E116" i="10" s="1"/>
  <c r="E117" i="10" s="1"/>
  <c r="E118" i="10" s="1"/>
  <c r="E119" i="10" s="1"/>
  <c r="E120" i="10" s="1"/>
  <c r="E121" i="10" s="1"/>
  <c r="E122" i="10" s="1"/>
  <c r="E123" i="10" s="1"/>
  <c r="E124" i="10" s="1"/>
  <c r="E125" i="10" s="1"/>
  <c r="E126" i="10" s="1"/>
  <c r="E127" i="10" s="1"/>
  <c r="E128" i="10" s="1"/>
  <c r="E129" i="10" s="1"/>
  <c r="E130" i="10" s="1"/>
  <c r="E131" i="10" s="1"/>
  <c r="E132" i="10" s="1"/>
  <c r="E133" i="10" s="1"/>
  <c r="E134" i="10" s="1"/>
  <c r="E135" i="10" s="1"/>
  <c r="E136" i="10" s="1"/>
  <c r="E137" i="10" s="1"/>
  <c r="E138" i="10" s="1"/>
  <c r="E139" i="10" s="1"/>
  <c r="E140" i="10" s="1"/>
  <c r="E141" i="10" s="1"/>
  <c r="E142" i="10" s="1"/>
  <c r="E143" i="10" s="1"/>
  <c r="E144" i="10" s="1"/>
  <c r="E145" i="10" s="1"/>
  <c r="E146" i="10" s="1"/>
  <c r="E147" i="10" s="1"/>
  <c r="E148" i="10" s="1"/>
  <c r="E149" i="10" s="1"/>
  <c r="E150" i="10" s="1"/>
  <c r="E151" i="10" s="1"/>
  <c r="E152" i="10" s="1"/>
  <c r="E153" i="10" s="1"/>
  <c r="E154" i="10" s="1"/>
  <c r="E155" i="10" s="1"/>
  <c r="E156" i="10" s="1"/>
  <c r="E157" i="10" s="1"/>
  <c r="E158" i="10" s="1"/>
  <c r="E159" i="10" s="1"/>
  <c r="E160" i="10" s="1"/>
  <c r="E161" i="10" s="1"/>
  <c r="E162" i="10" s="1"/>
  <c r="E163" i="10" s="1"/>
  <c r="E164" i="10" s="1"/>
  <c r="E165" i="10" s="1"/>
  <c r="E166" i="10" s="1"/>
  <c r="E167" i="10" s="1"/>
  <c r="E168" i="10" s="1"/>
  <c r="E169" i="10" s="1"/>
  <c r="E170" i="10" s="1"/>
  <c r="E171" i="10" s="1"/>
  <c r="E172" i="10" s="1"/>
  <c r="E173" i="10" s="1"/>
  <c r="E174" i="10" s="1"/>
  <c r="E175" i="10" s="1"/>
  <c r="E176" i="10" s="1"/>
  <c r="E177" i="10" s="1"/>
  <c r="E178" i="10" s="1"/>
  <c r="E179" i="10" s="1"/>
  <c r="E180" i="10" s="1"/>
  <c r="E181" i="10" s="1"/>
  <c r="E182" i="10" s="1"/>
  <c r="E183" i="10" s="1"/>
  <c r="E184" i="10" s="1"/>
  <c r="E185" i="10" s="1"/>
  <c r="E186" i="10" s="1"/>
  <c r="E187" i="10" s="1"/>
  <c r="E188" i="10" s="1"/>
  <c r="E189" i="10" s="1"/>
  <c r="E190" i="10" s="1"/>
  <c r="E191" i="10" s="1"/>
  <c r="E192" i="10" s="1"/>
  <c r="E193" i="10" s="1"/>
  <c r="E194" i="10" s="1"/>
  <c r="E195" i="10" s="1"/>
  <c r="E196" i="10" s="1"/>
  <c r="E197" i="10" s="1"/>
  <c r="E198" i="10" s="1"/>
  <c r="E199" i="10" s="1"/>
  <c r="E200" i="10" s="1"/>
  <c r="E201" i="10" s="1"/>
  <c r="E202" i="10" s="1"/>
  <c r="E203" i="10" s="1"/>
  <c r="E204" i="10" s="1"/>
  <c r="E205" i="10" s="1"/>
  <c r="E206" i="10" s="1"/>
  <c r="E207" i="10" s="1"/>
  <c r="E208" i="10" s="1"/>
  <c r="E209" i="10" s="1"/>
  <c r="E210" i="10" s="1"/>
  <c r="E211" i="10" s="1"/>
  <c r="E212" i="10" s="1"/>
  <c r="E213" i="10" s="1"/>
  <c r="E214" i="10" s="1"/>
  <c r="E215" i="10" s="1"/>
  <c r="E216" i="10" s="1"/>
  <c r="E217" i="10" s="1"/>
  <c r="E218" i="10" s="1"/>
  <c r="E219" i="10" s="1"/>
  <c r="E220" i="10" s="1"/>
  <c r="E221" i="10" s="1"/>
  <c r="E222" i="10" s="1"/>
  <c r="E223" i="10" s="1"/>
  <c r="E224" i="10" s="1"/>
  <c r="E225" i="10" s="1"/>
  <c r="E226" i="10" s="1"/>
  <c r="E227" i="10" s="1"/>
  <c r="E228" i="10" s="1"/>
  <c r="E229" i="10" s="1"/>
  <c r="E230" i="10" s="1"/>
  <c r="E231" i="10" s="1"/>
  <c r="E232" i="10" s="1"/>
  <c r="E233" i="10" s="1"/>
  <c r="E234" i="10" s="1"/>
  <c r="E235" i="10" s="1"/>
  <c r="E236" i="10" s="1"/>
  <c r="E237" i="10" s="1"/>
  <c r="E238" i="10" s="1"/>
  <c r="E239" i="10" s="1"/>
  <c r="E240" i="10" s="1"/>
  <c r="E241" i="10" s="1"/>
  <c r="E242" i="10" s="1"/>
  <c r="E243" i="10" s="1"/>
  <c r="E244" i="10" s="1"/>
  <c r="E245" i="10" s="1"/>
  <c r="E246" i="10" s="1"/>
  <c r="E247" i="10" s="1"/>
  <c r="E248" i="10" s="1"/>
  <c r="E249" i="10" s="1"/>
  <c r="E250" i="10" s="1"/>
  <c r="E251" i="10" s="1"/>
  <c r="E252" i="10" s="1"/>
  <c r="E253" i="10" s="1"/>
  <c r="E254" i="10" s="1"/>
  <c r="E255" i="10" s="1"/>
  <c r="E256" i="10" s="1"/>
  <c r="E257" i="10" s="1"/>
  <c r="E258" i="10" s="1"/>
  <c r="E259" i="10" s="1"/>
  <c r="E260" i="10" s="1"/>
  <c r="E261" i="10" s="1"/>
  <c r="E262" i="10" s="1"/>
  <c r="E263" i="10" s="1"/>
  <c r="E264" i="10" s="1"/>
  <c r="E265" i="10" s="1"/>
  <c r="E266" i="10" s="1"/>
  <c r="E267" i="10" s="1"/>
  <c r="E268" i="10" s="1"/>
  <c r="E269" i="10" s="1"/>
  <c r="E270" i="10" s="1"/>
  <c r="E271" i="10" s="1"/>
  <c r="E272" i="10" s="1"/>
  <c r="E273" i="10" s="1"/>
  <c r="E274" i="10" s="1"/>
  <c r="E275" i="10" s="1"/>
  <c r="E276" i="10" s="1"/>
  <c r="E277" i="10" s="1"/>
  <c r="E278" i="10" s="1"/>
  <c r="E279" i="10" s="1"/>
  <c r="E280" i="10" s="1"/>
  <c r="E281" i="10" s="1"/>
  <c r="E282" i="10" s="1"/>
  <c r="E283" i="10" s="1"/>
  <c r="E284" i="10" s="1"/>
  <c r="E285" i="10" s="1"/>
  <c r="E286" i="10" s="1"/>
  <c r="E287" i="10" s="1"/>
  <c r="E288" i="10" s="1"/>
  <c r="E289" i="10" s="1"/>
  <c r="E290" i="10" s="1"/>
  <c r="E291" i="10" s="1"/>
  <c r="E292" i="10" s="1"/>
  <c r="E293" i="10" s="1"/>
  <c r="E294" i="10" s="1"/>
  <c r="E295" i="10" s="1"/>
  <c r="E296" i="10" s="1"/>
  <c r="E297" i="10" s="1"/>
  <c r="E298" i="10" s="1"/>
  <c r="E299" i="10" s="1"/>
  <c r="E300" i="10" s="1"/>
  <c r="E301" i="10" s="1"/>
  <c r="E302" i="10" s="1"/>
  <c r="E303" i="10" s="1"/>
  <c r="E304" i="10" s="1"/>
  <c r="E305" i="10" s="1"/>
  <c r="E306" i="10" s="1"/>
  <c r="E307" i="10" s="1"/>
  <c r="E308" i="10" s="1"/>
  <c r="E309" i="10" s="1"/>
  <c r="E310" i="10" s="1"/>
  <c r="E311" i="10" s="1"/>
  <c r="E312" i="10" s="1"/>
  <c r="E313" i="10" s="1"/>
  <c r="E314" i="10" s="1"/>
  <c r="E315" i="10" s="1"/>
  <c r="E316" i="10" s="1"/>
  <c r="E317" i="10" s="1"/>
  <c r="E318" i="10" s="1"/>
  <c r="E319" i="10" s="1"/>
  <c r="E320" i="10" s="1"/>
  <c r="E321" i="10" s="1"/>
  <c r="E322" i="10" s="1"/>
  <c r="E323" i="10" s="1"/>
  <c r="E324" i="10" s="1"/>
  <c r="E325" i="10" s="1"/>
  <c r="E326" i="10" s="1"/>
  <c r="E327" i="10" s="1"/>
  <c r="E328" i="10" s="1"/>
  <c r="E329" i="10" s="1"/>
  <c r="E330" i="10" s="1"/>
  <c r="E331" i="10" s="1"/>
  <c r="E332" i="10" s="1"/>
  <c r="E333" i="10" s="1"/>
  <c r="E334" i="10" s="1"/>
  <c r="E335" i="10" s="1"/>
  <c r="E336" i="10" s="1"/>
  <c r="E337" i="10" s="1"/>
  <c r="E338" i="10" s="1"/>
  <c r="E339" i="10" s="1"/>
  <c r="E340" i="10" s="1"/>
  <c r="E341" i="10" s="1"/>
  <c r="E342" i="10" s="1"/>
  <c r="E343" i="10" s="1"/>
  <c r="E344" i="10" s="1"/>
  <c r="E345" i="10" s="1"/>
  <c r="E346" i="10" s="1"/>
  <c r="E347" i="10" s="1"/>
  <c r="E348" i="10" s="1"/>
  <c r="E349" i="10" s="1"/>
  <c r="E350" i="10" s="1"/>
  <c r="E351" i="10" s="1"/>
  <c r="E352" i="10" s="1"/>
  <c r="E353" i="10" s="1"/>
  <c r="E354" i="10" s="1"/>
  <c r="E355" i="10" s="1"/>
  <c r="E356" i="10" s="1"/>
  <c r="E357" i="10" s="1"/>
  <c r="E358" i="10" s="1"/>
  <c r="E359" i="10" s="1"/>
  <c r="E360" i="10" s="1"/>
  <c r="E361" i="10" s="1"/>
  <c r="E362" i="10" s="1"/>
  <c r="E363" i="10" s="1"/>
  <c r="E364" i="10" s="1"/>
  <c r="E365" i="10" s="1"/>
  <c r="E366" i="10" s="1"/>
  <c r="E367" i="10" s="1"/>
  <c r="E368" i="10" s="1"/>
  <c r="E369" i="10" s="1"/>
  <c r="E370" i="10" s="1"/>
  <c r="E371" i="10" s="1"/>
  <c r="E372" i="10" s="1"/>
  <c r="E373" i="10" s="1"/>
  <c r="E374" i="10" s="1"/>
  <c r="E375" i="10" s="1"/>
  <c r="E376" i="10" s="1"/>
  <c r="E377" i="10" s="1"/>
  <c r="E378" i="10" s="1"/>
  <c r="E379" i="10" s="1"/>
  <c r="E380" i="10" s="1"/>
  <c r="E381" i="10" s="1"/>
  <c r="E382" i="10" s="1"/>
  <c r="E383" i="10" s="1"/>
  <c r="E384" i="10" s="1"/>
  <c r="E385" i="10" s="1"/>
  <c r="E386" i="10" s="1"/>
  <c r="E387" i="10" s="1"/>
  <c r="E388" i="10" s="1"/>
  <c r="E389" i="10" s="1"/>
  <c r="E390" i="10" s="1"/>
  <c r="E391" i="10" s="1"/>
  <c r="E392" i="10" s="1"/>
  <c r="E393" i="10" s="1"/>
  <c r="E394" i="10" s="1"/>
  <c r="E395" i="10" s="1"/>
  <c r="E396" i="10" s="1"/>
  <c r="E397" i="10" s="1"/>
  <c r="E398" i="10" s="1"/>
  <c r="E399" i="10" s="1"/>
  <c r="E400" i="10" s="1"/>
  <c r="E401" i="10" s="1"/>
  <c r="E402" i="10" s="1"/>
  <c r="E403" i="10" s="1"/>
  <c r="E404" i="10" s="1"/>
  <c r="E405" i="10" s="1"/>
  <c r="E406" i="10" s="1"/>
  <c r="E407" i="10" s="1"/>
  <c r="E408" i="10" s="1"/>
  <c r="E409" i="10" s="1"/>
  <c r="E410" i="10" s="1"/>
  <c r="E411" i="10" s="1"/>
  <c r="E412" i="10" s="1"/>
  <c r="E413" i="10" s="1"/>
  <c r="E414" i="10" s="1"/>
  <c r="E415" i="10" s="1"/>
  <c r="E416" i="10" s="1"/>
  <c r="E417" i="10" s="1"/>
  <c r="E418" i="10" s="1"/>
  <c r="E419" i="10" s="1"/>
  <c r="E420" i="10" s="1"/>
  <c r="E421" i="10" s="1"/>
  <c r="E422" i="10" s="1"/>
  <c r="E423" i="10" s="1"/>
  <c r="E424" i="10" s="1"/>
  <c r="E425" i="10" s="1"/>
  <c r="E426" i="10" s="1"/>
  <c r="E427" i="10" s="1"/>
  <c r="E428" i="10" s="1"/>
  <c r="E429" i="10" s="1"/>
  <c r="E430" i="10" s="1"/>
  <c r="E431" i="10" s="1"/>
  <c r="E432" i="10" s="1"/>
  <c r="E433" i="10" s="1"/>
  <c r="E434" i="10" s="1"/>
  <c r="E435" i="10" s="1"/>
  <c r="E436" i="10" s="1"/>
  <c r="E437" i="10" s="1"/>
  <c r="E438" i="10" s="1"/>
  <c r="E439" i="10" s="1"/>
  <c r="E440" i="10" s="1"/>
  <c r="E441" i="10" s="1"/>
  <c r="E442" i="10" s="1"/>
  <c r="E443" i="10" s="1"/>
  <c r="E444" i="10" s="1"/>
  <c r="E445" i="10" s="1"/>
  <c r="E446" i="10" s="1"/>
  <c r="E447" i="10" s="1"/>
  <c r="E448" i="10" s="1"/>
  <c r="E449" i="10" s="1"/>
  <c r="E450" i="10" s="1"/>
  <c r="E451" i="10" s="1"/>
  <c r="E452" i="10" s="1"/>
  <c r="E453" i="10" s="1"/>
  <c r="E454" i="10" s="1"/>
  <c r="E455" i="10" s="1"/>
  <c r="E456" i="10" s="1"/>
  <c r="E457" i="10" s="1"/>
  <c r="E458" i="10" s="1"/>
  <c r="E459" i="10" s="1"/>
  <c r="E460" i="10" s="1"/>
  <c r="E461" i="10" s="1"/>
  <c r="E462" i="10" s="1"/>
  <c r="E463" i="10" s="1"/>
  <c r="E464" i="10" s="1"/>
  <c r="E465" i="10" s="1"/>
  <c r="E466" i="10" s="1"/>
  <c r="E467" i="10" s="1"/>
  <c r="E468" i="10" s="1"/>
  <c r="E469" i="10" s="1"/>
  <c r="E470" i="10" s="1"/>
  <c r="E471" i="10" s="1"/>
  <c r="E472" i="10" s="1"/>
  <c r="E473" i="10" s="1"/>
  <c r="E474" i="10" s="1"/>
  <c r="E475" i="10" s="1"/>
  <c r="E476" i="10" s="1"/>
  <c r="E477" i="10" s="1"/>
  <c r="E478" i="10" s="1"/>
  <c r="E479" i="10" s="1"/>
  <c r="E480" i="10" s="1"/>
  <c r="E481" i="10" s="1"/>
  <c r="E482" i="10" s="1"/>
  <c r="E483" i="10" s="1"/>
  <c r="E484" i="10" s="1"/>
  <c r="E485" i="10" s="1"/>
  <c r="E486" i="10" s="1"/>
  <c r="E487" i="10" s="1"/>
  <c r="E488" i="10" s="1"/>
  <c r="E489" i="10" s="1"/>
  <c r="E490" i="10" s="1"/>
  <c r="E491" i="10" s="1"/>
  <c r="E492" i="10" s="1"/>
  <c r="E493" i="10" s="1"/>
  <c r="E494" i="10" s="1"/>
  <c r="E495" i="10" s="1"/>
  <c r="E496" i="10" s="1"/>
  <c r="E497" i="10" s="1"/>
  <c r="E498" i="10" s="1"/>
  <c r="E499" i="10" s="1"/>
  <c r="E500" i="10" s="1"/>
  <c r="E501" i="10" s="1"/>
  <c r="E502" i="10" s="1"/>
  <c r="E503" i="10" s="1"/>
  <c r="E504" i="10" s="1"/>
  <c r="E505" i="10" s="1"/>
  <c r="E506" i="10" s="1"/>
  <c r="E507" i="10" s="1"/>
  <c r="E508" i="10" s="1"/>
  <c r="E509" i="10" s="1"/>
  <c r="E510" i="10" s="1"/>
  <c r="E511" i="10" s="1"/>
  <c r="E512" i="10" s="1"/>
  <c r="G25" i="10"/>
  <c r="F241" i="10"/>
  <c r="L8" i="1" s="1"/>
  <c r="H24" i="10"/>
  <c r="L11" i="1" s="1"/>
  <c r="H241" i="10" l="1"/>
  <c r="G241"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<sst xmlns="http://schemas.openxmlformats.org/spreadsheetml/2006/main" count="930" uniqueCount="862">
  <si>
    <t>Material</t>
  </si>
  <si>
    <t>F186ST9/18MM</t>
  </si>
  <si>
    <t>F187ST9/18MM</t>
  </si>
  <si>
    <t>H1113ST10/18MM</t>
  </si>
  <si>
    <t>F433ST10/18MM</t>
  </si>
  <si>
    <t>H1145ST10/8MM</t>
  </si>
  <si>
    <t>H1145ST10/18MM</t>
  </si>
  <si>
    <t>H1145ST10/25MM</t>
  </si>
  <si>
    <t>H1176ST37/18MM</t>
  </si>
  <si>
    <t>H1180ST37/8MM</t>
  </si>
  <si>
    <t>W1000ST9/8MM</t>
  </si>
  <si>
    <t>H1180ST37/18MM</t>
  </si>
  <si>
    <t>W1000ST9/18MM</t>
  </si>
  <si>
    <t>H1181ST37/8MM</t>
  </si>
  <si>
    <t>W1000ST9/19MM</t>
  </si>
  <si>
    <t>H1181ST37/18MM</t>
  </si>
  <si>
    <t>W1000ST9/25MM</t>
  </si>
  <si>
    <t>H1199ST12/18MM</t>
  </si>
  <si>
    <t>W1000ST38/18MM</t>
  </si>
  <si>
    <t>H1250ST36/18MM</t>
  </si>
  <si>
    <t>H1277ST9/8MM</t>
  </si>
  <si>
    <t>W1100ST9/18MM</t>
  </si>
  <si>
    <t>H1277ST9/18MM</t>
  </si>
  <si>
    <t>H1277ST9/25MM</t>
  </si>
  <si>
    <t>U104ST9/8MM</t>
  </si>
  <si>
    <t>U104ST9/18MM</t>
  </si>
  <si>
    <t>U104ST9/25MM</t>
  </si>
  <si>
    <t>H1401ST22/18MM</t>
  </si>
  <si>
    <t>U113ST9/8MM</t>
  </si>
  <si>
    <t>U113ST9/18MM</t>
  </si>
  <si>
    <t>U113ST9/25MM</t>
  </si>
  <si>
    <t>H1487ST22/18MM</t>
  </si>
  <si>
    <t>U156ST9/8MM</t>
  </si>
  <si>
    <t>U156ST9/18MM</t>
  </si>
  <si>
    <t>U201ST9/18MM</t>
  </si>
  <si>
    <t>U216ST9/18MM</t>
  </si>
  <si>
    <t>U222ST9/8MM</t>
  </si>
  <si>
    <t>U222ST9/18MM</t>
  </si>
  <si>
    <t>U222ST9/25MM</t>
  </si>
  <si>
    <t>H1636ST12/8MM</t>
  </si>
  <si>
    <t>H1636ST12/18MM</t>
  </si>
  <si>
    <t>U311ST9/18MM</t>
  </si>
  <si>
    <t>H1636ST12/25MM</t>
  </si>
  <si>
    <t>U321ST9/18MM</t>
  </si>
  <si>
    <t>U504ST9/18MM</t>
  </si>
  <si>
    <t>U525ST9/18MM</t>
  </si>
  <si>
    <t>U630ST9/18MM</t>
  </si>
  <si>
    <t>H3131ST12/18MM</t>
  </si>
  <si>
    <t>H3133ST12/18MM</t>
  </si>
  <si>
    <t>U702ST9/8MM</t>
  </si>
  <si>
    <t>H3154ST36/18MM</t>
  </si>
  <si>
    <t>U702ST9/18MM</t>
  </si>
  <si>
    <t>H3156ST12/18MM</t>
  </si>
  <si>
    <t>H3170ST12/18MM</t>
  </si>
  <si>
    <t>H3303ST10/8MM</t>
  </si>
  <si>
    <t>U707ST9/18MM</t>
  </si>
  <si>
    <t>H3303ST10/18MM</t>
  </si>
  <si>
    <t>U708ST9/8MM</t>
  </si>
  <si>
    <t>H3303ST10/25MM</t>
  </si>
  <si>
    <t>U708ST9/16MM</t>
  </si>
  <si>
    <t>H3309ST28/18MM</t>
  </si>
  <si>
    <t>U708ST9/18MM</t>
  </si>
  <si>
    <t>H3325ST28/18MM</t>
  </si>
  <si>
    <t>U708ST9/25MM</t>
  </si>
  <si>
    <t>H3331ST10/8MM</t>
  </si>
  <si>
    <t>U727ST9/8MM</t>
  </si>
  <si>
    <t>H3331ST10/18MM</t>
  </si>
  <si>
    <t>U727ST9/18MM</t>
  </si>
  <si>
    <t>H3331ST10/25MM</t>
  </si>
  <si>
    <t>U727ST9/25MM</t>
  </si>
  <si>
    <t>H3395ST12/8MM</t>
  </si>
  <si>
    <t>U732ST9/18MM</t>
  </si>
  <si>
    <t>H3395ST12/18MM</t>
  </si>
  <si>
    <t>H3395ST12/25MM</t>
  </si>
  <si>
    <t>H3398ST12/18MM</t>
  </si>
  <si>
    <t>U741ST9/18MM</t>
  </si>
  <si>
    <t>H3430ST22/8MM</t>
  </si>
  <si>
    <t>H3430ST22/18MM</t>
  </si>
  <si>
    <t>U748ST9/18MM</t>
  </si>
  <si>
    <t>H3433ST22/18MM</t>
  </si>
  <si>
    <t>U750ST9/18MM</t>
  </si>
  <si>
    <t>H3450ST22/18MM</t>
  </si>
  <si>
    <t>U763ST9/18MM</t>
  </si>
  <si>
    <t>U767ST9/18MM</t>
  </si>
  <si>
    <t>U775ST9/18MM</t>
  </si>
  <si>
    <t>H3700ST10/8MM</t>
  </si>
  <si>
    <t>U788ST9/18MM</t>
  </si>
  <si>
    <t>H3700ST10/18MM</t>
  </si>
  <si>
    <t>H3702ST10/18MM</t>
  </si>
  <si>
    <t>U818ST9/18MM</t>
  </si>
  <si>
    <t>U899ST9/18MM</t>
  </si>
  <si>
    <t>U960ST9/18MM</t>
  </si>
  <si>
    <t>U963ST9/18MM</t>
  </si>
  <si>
    <t>H3730ST10/8MM</t>
  </si>
  <si>
    <t>H3730ST10/18MM</t>
  </si>
  <si>
    <t>H3730ST10/25MM</t>
  </si>
  <si>
    <t>H3734ST9/8MM</t>
  </si>
  <si>
    <t>H3734ST9/18MM</t>
  </si>
  <si>
    <t>H3840ST9/18MM</t>
  </si>
  <si>
    <t>H3840ST9/25MM</t>
  </si>
  <si>
    <t>H3860ST9/18MM</t>
  </si>
  <si>
    <t>M105FS70/18MM</t>
  </si>
  <si>
    <t>MDF S TEMELJNO FO.</t>
  </si>
  <si>
    <t>FURNIRANA IVERICA</t>
  </si>
  <si>
    <t>PANEL PLOŠČE</t>
  </si>
  <si>
    <t>T-FIX F/M BREZA</t>
  </si>
  <si>
    <t>LESOMAL/BELI/3MM</t>
  </si>
  <si>
    <t>LESOMAL/BELI/4MM</t>
  </si>
  <si>
    <t>LESOMAL/U708</t>
  </si>
  <si>
    <t>LESOMAL/H1733</t>
  </si>
  <si>
    <t>LESOMAL/H3331</t>
  </si>
  <si>
    <t>LESOMAL/H3734</t>
  </si>
  <si>
    <t>U216ST9/8MM</t>
  </si>
  <si>
    <t>U325ST9/18MM</t>
  </si>
  <si>
    <t>U732ST9/8MM</t>
  </si>
  <si>
    <t>U780ST9/18MM</t>
  </si>
  <si>
    <t>U830ST9/18MM</t>
  </si>
  <si>
    <t>U968ST9/18MM</t>
  </si>
  <si>
    <t>U998ST38/18MM</t>
  </si>
  <si>
    <t>U999ST19/18MM</t>
  </si>
  <si>
    <t>F206ST9/18MM</t>
  </si>
  <si>
    <t>F416ST10/18MM</t>
  </si>
  <si>
    <t>H1113ST10/25MM</t>
  </si>
  <si>
    <t>H1312ST10/18MM</t>
  </si>
  <si>
    <t>H1313ST10/18MM</t>
  </si>
  <si>
    <t>H1318ST10/18MM</t>
  </si>
  <si>
    <t>H1330ST10/18MM</t>
  </si>
  <si>
    <t>H1344ST32/18MM</t>
  </si>
  <si>
    <t>H1346ST32/18MM</t>
  </si>
  <si>
    <t>H1710ST10/18MM</t>
  </si>
  <si>
    <t>H1714ST19/18MM</t>
  </si>
  <si>
    <t>H2033ST10/18MM</t>
  </si>
  <si>
    <t>H3157ST12/18MM</t>
  </si>
  <si>
    <t>H3176ST37/18MM</t>
  </si>
  <si>
    <t>H3190ST19/18MM</t>
  </si>
  <si>
    <t>H3710ST12/18MM</t>
  </si>
  <si>
    <t>CLEAF</t>
  </si>
  <si>
    <t>m2</t>
  </si>
  <si>
    <t>tm</t>
  </si>
  <si>
    <t>Upoštevaj smer rasti</t>
  </si>
  <si>
    <t>Brez upoštevanja</t>
  </si>
  <si>
    <t>W1100ST9/25MM</t>
  </si>
  <si>
    <t>W1000ST9/P3/18MM</t>
  </si>
  <si>
    <t>U963ST9/16MM</t>
  </si>
  <si>
    <t>H1180ST37/25MM</t>
  </si>
  <si>
    <t>H3157ST12/25MM</t>
  </si>
  <si>
    <t>H3734ST9/25MM</t>
  </si>
  <si>
    <t>LESOMAL/H3395</t>
  </si>
  <si>
    <t>H1318ST10/25MM</t>
  </si>
  <si>
    <t>SUROVA EGGER</t>
  </si>
  <si>
    <t xml:space="preserve">     </t>
  </si>
  <si>
    <t>Kosovnice</t>
  </si>
  <si>
    <t>ARTIKEL</t>
  </si>
  <si>
    <t/>
  </si>
  <si>
    <t>Teža</t>
  </si>
  <si>
    <t>Površina plošč</t>
  </si>
  <si>
    <t>Menjava dekorja</t>
  </si>
  <si>
    <t>Pribitek robljenja</t>
  </si>
  <si>
    <t xml:space="preserve"> </t>
  </si>
  <si>
    <t>0,8/23</t>
  </si>
  <si>
    <t>2/23</t>
  </si>
  <si>
    <t>2/43</t>
  </si>
  <si>
    <t>1,5/43</t>
  </si>
  <si>
    <t>0,8/43</t>
  </si>
  <si>
    <t>M318FS70/18MM</t>
  </si>
  <si>
    <t>M200FS70/18MM</t>
  </si>
  <si>
    <t>Debelina plošče</t>
  </si>
  <si>
    <t>Filter lepljenje</t>
  </si>
  <si>
    <t>2x18</t>
  </si>
  <si>
    <t>#</t>
  </si>
  <si>
    <t>Dolžina</t>
  </si>
  <si>
    <t>Širina</t>
  </si>
  <si>
    <t>DOLŽINA</t>
  </si>
  <si>
    <t>(posebne zahteve kot: lepljenje, druga barva ABS obrobe, ipd.)</t>
  </si>
  <si>
    <t>NAVODILA ZA DELO</t>
  </si>
  <si>
    <t>KOMENTAR</t>
  </si>
  <si>
    <t>(napis viden na nalepki)</t>
  </si>
  <si>
    <t>#18645B</t>
  </si>
  <si>
    <t>#297967</t>
  </si>
  <si>
    <t>#41967B</t>
  </si>
  <si>
    <t>#5FB390</t>
  </si>
  <si>
    <t>#A2E3BB</t>
  </si>
  <si>
    <t>#BAF1C9</t>
  </si>
  <si>
    <t>#D4FADB</t>
  </si>
  <si>
    <t>#E9FCEB</t>
  </si>
  <si>
    <t>ROBLJENJE</t>
  </si>
  <si>
    <t>ŠIRINA</t>
  </si>
  <si>
    <t>KOM</t>
  </si>
  <si>
    <t>MATERIAL</t>
  </si>
  <si>
    <t>SMER RASTI</t>
  </si>
  <si>
    <t xml:space="preserve">Stranka:   </t>
  </si>
  <si>
    <t xml:space="preserve">Ime projekta:   </t>
  </si>
  <si>
    <t xml:space="preserve">Kontaktna številka:   </t>
  </si>
  <si>
    <t xml:space="preserve">E-mail naslov:   </t>
  </si>
  <si>
    <t xml:space="preserve">Datum:   </t>
  </si>
  <si>
    <t xml:space="preserve">Predvidena teža:   </t>
  </si>
  <si>
    <t>(Izberi s seznama)</t>
  </si>
  <si>
    <t>PRIBITKI STORITEV</t>
  </si>
  <si>
    <t>IZKORISTEK PLOŠČ</t>
  </si>
  <si>
    <t>SEZNAM FILTER LEPLJENJE</t>
  </si>
  <si>
    <t>DATUM ZADNJE POSODOBITVE</t>
  </si>
  <si>
    <t>ŠIFRA</t>
  </si>
  <si>
    <t>Povezava s cenikom</t>
  </si>
  <si>
    <t>DEBELINA</t>
  </si>
  <si>
    <t>TEŽA</t>
  </si>
  <si>
    <t>ABS</t>
  </si>
  <si>
    <t>0,8/XX</t>
  </si>
  <si>
    <t>2/XX</t>
  </si>
  <si>
    <t>kg/pl</t>
  </si>
  <si>
    <t>mm</t>
  </si>
  <si>
    <r>
      <rPr>
        <b/>
        <sz val="8"/>
        <color rgb="FF10403A"/>
        <rFont val="Calibri"/>
        <family val="2"/>
        <charset val="238"/>
        <scheme val="minor"/>
      </rPr>
      <t xml:space="preserve">1 </t>
    </r>
    <r>
      <rPr>
        <sz val="8"/>
        <color rgb="FF10403A"/>
        <rFont val="Calibri"/>
        <family val="2"/>
        <charset val="238"/>
        <scheme val="minor"/>
      </rPr>
      <t xml:space="preserve">= upoštevaj
</t>
    </r>
    <r>
      <rPr>
        <b/>
        <sz val="8"/>
        <color rgb="FF10403A"/>
        <rFont val="Calibri"/>
        <family val="2"/>
        <charset val="238"/>
        <scheme val="minor"/>
      </rPr>
      <t xml:space="preserve">3 </t>
    </r>
    <r>
      <rPr>
        <sz val="8"/>
        <color rgb="FF10403A"/>
        <rFont val="Calibri"/>
        <family val="2"/>
        <charset val="238"/>
        <scheme val="minor"/>
      </rPr>
      <t>= brez</t>
    </r>
  </si>
  <si>
    <t>Debelina</t>
  </si>
  <si>
    <t>Ime in priimek ali naziv podjetja</t>
  </si>
  <si>
    <t>Email naslov</t>
  </si>
  <si>
    <t>Naslov projekta</t>
  </si>
  <si>
    <t>Datum</t>
  </si>
  <si>
    <t>Stranka</t>
  </si>
  <si>
    <t>Projekt</t>
  </si>
  <si>
    <t>Način prevzema</t>
  </si>
  <si>
    <t>Vrsta dokumenta</t>
  </si>
  <si>
    <t>Dimenzije</t>
  </si>
  <si>
    <t>Plošča</t>
  </si>
  <si>
    <r>
      <t>m</t>
    </r>
    <r>
      <rPr>
        <vertAlign val="superscript"/>
        <sz val="9"/>
        <color rgb="FFD4FADB"/>
        <rFont val="Calibri"/>
        <family val="2"/>
        <charset val="238"/>
        <scheme val="minor"/>
      </rPr>
      <t>2</t>
    </r>
  </si>
  <si>
    <t>ABS 0,8/43</t>
  </si>
  <si>
    <t>ABS 2/43</t>
  </si>
  <si>
    <t>Premajhen kos za robljenje</t>
  </si>
  <si>
    <r>
      <rPr>
        <b/>
        <sz val="8"/>
        <rFont val="Calibri"/>
        <family val="2"/>
        <charset val="238"/>
        <scheme val="minor"/>
      </rPr>
      <t xml:space="preserve">1 </t>
    </r>
    <r>
      <rPr>
        <sz val="8"/>
        <rFont val="Calibri"/>
        <family val="2"/>
        <charset val="238"/>
        <scheme val="minor"/>
      </rPr>
      <t xml:space="preserve">= 0,8 mm   </t>
    </r>
  </si>
  <si>
    <r>
      <rPr>
        <b/>
        <sz val="8"/>
        <rFont val="Calibri"/>
        <family val="2"/>
        <charset val="238"/>
        <scheme val="minor"/>
      </rPr>
      <t xml:space="preserve">   2</t>
    </r>
    <r>
      <rPr>
        <sz val="8"/>
        <rFont val="Calibri"/>
        <family val="2"/>
        <charset val="238"/>
        <scheme val="minor"/>
      </rPr>
      <t xml:space="preserve"> = 2 mm</t>
    </r>
  </si>
  <si>
    <t>HDF/4MM</t>
  </si>
  <si>
    <t>OSB/12MM/2500X1250</t>
  </si>
  <si>
    <t>OSB/15MM/2500X1250</t>
  </si>
  <si>
    <t>OSB/18MM/2500X1250</t>
  </si>
  <si>
    <t>OSB/22MM/2500X1250</t>
  </si>
  <si>
    <t>OSB/N+F/12MM/2500X675</t>
  </si>
  <si>
    <t>OSB/N+F/15MM/2500X675</t>
  </si>
  <si>
    <t>OSB/N+F/15MM/2500X1250</t>
  </si>
  <si>
    <t>OSB/N+F/18MM/2500X675</t>
  </si>
  <si>
    <t>OSB/N+F/22MM/2500X675</t>
  </si>
  <si>
    <t>OSB/N+F/22MM/2500X1250</t>
  </si>
  <si>
    <t>OSB/N+F/25MM/2500X675</t>
  </si>
  <si>
    <t>OSB/N+F/25MM/2500X1250</t>
  </si>
  <si>
    <t>VEZ/BUKEV/4MM</t>
  </si>
  <si>
    <t>VEZ/BUKEV/5MM</t>
  </si>
  <si>
    <t>VEZ/BUKEV/8MM</t>
  </si>
  <si>
    <t>VEZ/BUKEV/10MM</t>
  </si>
  <si>
    <t>VEZ/BUKEV/12MM</t>
  </si>
  <si>
    <t>VEZ/BUKEV/15MM</t>
  </si>
  <si>
    <t>VEZ/BUKEV/18MM</t>
  </si>
  <si>
    <t>VEZ/TOPOL/3MM</t>
  </si>
  <si>
    <t>VEZ/TOPOL/4MM</t>
  </si>
  <si>
    <t>VEZ/TOPOL/5MM</t>
  </si>
  <si>
    <t>VEZ/TOPOL/8MM</t>
  </si>
  <si>
    <t>VEZ/TOPOL/10MM</t>
  </si>
  <si>
    <t>VEZ/TOPOL/12MM</t>
  </si>
  <si>
    <t>VEZ/TOPOL/15MM</t>
  </si>
  <si>
    <t>VEZ/TOPOL/18MM</t>
  </si>
  <si>
    <t>VEZ/TOPOL/20MM</t>
  </si>
  <si>
    <t>VEZ/TOPOL/25MM</t>
  </si>
  <si>
    <t>VEZ/TOPOL/30MM</t>
  </si>
  <si>
    <t>VEZ/TOPOL/40MM</t>
  </si>
  <si>
    <t>VEZ/BREZA/9MM</t>
  </si>
  <si>
    <t>VEZ/BREZA/12MM</t>
  </si>
  <si>
    <t>VEZ/BREZA/15MM</t>
  </si>
  <si>
    <t>VEZ/BREZA/18MM</t>
  </si>
  <si>
    <t>VEZANE PLOŠČE BUKEV</t>
  </si>
  <si>
    <t>VEZANE PLOŠČE TOPOL</t>
  </si>
  <si>
    <t>VEZANE PLOŠČE BREZA</t>
  </si>
  <si>
    <t>VEZ/BUKEV/20MM</t>
  </si>
  <si>
    <t>VEZ/BUKEV/25MM</t>
  </si>
  <si>
    <t>VEZ/BUKEV/30MM</t>
  </si>
  <si>
    <t>VEZ/BUKEV/40MM</t>
  </si>
  <si>
    <t>VEZ/BUKEV/25MM/2500X1500</t>
  </si>
  <si>
    <t>VEZ/BREZA/6.5MM</t>
  </si>
  <si>
    <t>T-FIX/9MM/2500X1250</t>
  </si>
  <si>
    <t>T-FIX/12MM/2500X1250</t>
  </si>
  <si>
    <t>T-FIX/15MM/2500X1250</t>
  </si>
  <si>
    <t>T-FIX/18MM/2500X1250</t>
  </si>
  <si>
    <t>T-FIX/21MM/2500X1250</t>
  </si>
  <si>
    <t>T-FIX/27MM/2500X1250</t>
  </si>
  <si>
    <t>T-FIX/30MM/2500X1250</t>
  </si>
  <si>
    <t>T-FIX/9MM/3000X1500</t>
  </si>
  <si>
    <t>T-FIX/15MM/3000X1500</t>
  </si>
  <si>
    <t>T-FIX/18MM/3000X1500</t>
  </si>
  <si>
    <t>T-FIX/21MM/3000X1500</t>
  </si>
  <si>
    <t>W960SM/8MM</t>
  </si>
  <si>
    <t>W960SM/10MM</t>
  </si>
  <si>
    <t>W960SM/12MM</t>
  </si>
  <si>
    <t>W960SM/16MM</t>
  </si>
  <si>
    <t>W960SM/18MM</t>
  </si>
  <si>
    <t>W960SM/25MM</t>
  </si>
  <si>
    <t>W960ST7/8MM</t>
  </si>
  <si>
    <t>W960ST7/10MM</t>
  </si>
  <si>
    <t>W960ST7/16MM</t>
  </si>
  <si>
    <t>W960ST7/18MM</t>
  </si>
  <si>
    <t>W960ST7/25MM</t>
  </si>
  <si>
    <t>W960ST7/19MM</t>
  </si>
  <si>
    <t>W1000ST19/18MM</t>
  </si>
  <si>
    <t>W1200ST9/18MM</t>
  </si>
  <si>
    <t>W1200ST9/25MM</t>
  </si>
  <si>
    <t>U115ST9/18MM</t>
  </si>
  <si>
    <t>U125ST9/18MM</t>
  </si>
  <si>
    <t>U163ST9/18MM</t>
  </si>
  <si>
    <t>U211ST9/18MM</t>
  </si>
  <si>
    <t>U335ST9/18MM</t>
  </si>
  <si>
    <t>U350ST9/18MM</t>
  </si>
  <si>
    <t>U502ST9/18MM</t>
  </si>
  <si>
    <t>U540ST9/18MM</t>
  </si>
  <si>
    <t>U599ST9/18MM</t>
  </si>
  <si>
    <t>U604ST9/18MM</t>
  </si>
  <si>
    <t>U636ST9/18MM</t>
  </si>
  <si>
    <t>U638ST9/18MM</t>
  </si>
  <si>
    <t>U665ST9/18MM</t>
  </si>
  <si>
    <t>U699ST9/18MM</t>
  </si>
  <si>
    <t>U702ST9/25MM</t>
  </si>
  <si>
    <t>U705ST9/8MM</t>
  </si>
  <si>
    <t>U705ST9/18MM</t>
  </si>
  <si>
    <t>U705ST9/25MM</t>
  </si>
  <si>
    <t>U740ST9/18MM</t>
  </si>
  <si>
    <t>U961ST7/18MM</t>
  </si>
  <si>
    <t>U961ST7/25MM</t>
  </si>
  <si>
    <t>U963ST9/8MM</t>
  </si>
  <si>
    <t>U999ST7/8MM</t>
  </si>
  <si>
    <t>U999ST7/18MM</t>
  </si>
  <si>
    <t>U999ST7/25MM</t>
  </si>
  <si>
    <t>H1142ST36/18MM</t>
  </si>
  <si>
    <t>H1181ST37/25MM</t>
  </si>
  <si>
    <t>H1199ST12/25MM</t>
  </si>
  <si>
    <t>H1223ST19/18MM</t>
  </si>
  <si>
    <t>H1225ST12/18MM</t>
  </si>
  <si>
    <t>H1225ST12/25MM</t>
  </si>
  <si>
    <t>H1242ST10/18MM</t>
  </si>
  <si>
    <t>H1242ST10/25MM</t>
  </si>
  <si>
    <t>H1303ST12/18MM</t>
  </si>
  <si>
    <t>H1307ST19/18MM</t>
  </si>
  <si>
    <t>H1318ST10/8MM</t>
  </si>
  <si>
    <t>H1344ST32/25MM</t>
  </si>
  <si>
    <t>H1362ST12/18MM</t>
  </si>
  <si>
    <t>H1367ST40/8MM</t>
  </si>
  <si>
    <t>H1367ST40/18MM</t>
  </si>
  <si>
    <t>H1367ST40/25MM</t>
  </si>
  <si>
    <t>H1385ST40/8MM</t>
  </si>
  <si>
    <t>H1385ST40/18MM</t>
  </si>
  <si>
    <t>H1385ST40/25MM</t>
  </si>
  <si>
    <t>H1386ST40/8MM</t>
  </si>
  <si>
    <t>H1386ST40/25MM</t>
  </si>
  <si>
    <t>H1386ST40/18MM</t>
  </si>
  <si>
    <t>H1487ST22/25MM</t>
  </si>
  <si>
    <t>H1715ST12/18MM</t>
  </si>
  <si>
    <t>H1732ST9/8MM</t>
  </si>
  <si>
    <t>H1732ST9/18MM</t>
  </si>
  <si>
    <t>H1732ST9/25MM</t>
  </si>
  <si>
    <t>H1910ST9/8MM</t>
  </si>
  <si>
    <t>H1910ST9/18MM</t>
  </si>
  <si>
    <t>H1910ST9/25MM</t>
  </si>
  <si>
    <t>H3003ST19/18MM</t>
  </si>
  <si>
    <t>H3043ST12/18MM</t>
  </si>
  <si>
    <t>H305ST12/18MM</t>
  </si>
  <si>
    <t>H309ST12/18MM</t>
  </si>
  <si>
    <t>H3146ST19/18MM</t>
  </si>
  <si>
    <t>H3152ST19/18MM</t>
  </si>
  <si>
    <t>H3157ST12/8MM</t>
  </si>
  <si>
    <t>H3195ST19/18MM</t>
  </si>
  <si>
    <t>H3197ST19/18MM</t>
  </si>
  <si>
    <t>H3198ST19/18MM</t>
  </si>
  <si>
    <t>H3317ST28/18MM</t>
  </si>
  <si>
    <t>H3359ST32/18MM</t>
  </si>
  <si>
    <t>F235ST76/18MM</t>
  </si>
  <si>
    <t>F243ST76/18MM</t>
  </si>
  <si>
    <t>F323ST20/18MM</t>
  </si>
  <si>
    <t>F528ST20/18MM</t>
  </si>
  <si>
    <t>F685ST10/18MM</t>
  </si>
  <si>
    <t>F765ST20/18MM</t>
  </si>
  <si>
    <t>F800ST9/18MM</t>
  </si>
  <si>
    <t>LAKIRANE FEELWOOD</t>
  </si>
  <si>
    <t>LAKIRANE ENOBARVNE</t>
  </si>
  <si>
    <t>QUERCIA/S206/18MM</t>
  </si>
  <si>
    <t>PIOMBO/HM03/19MM</t>
  </si>
  <si>
    <t>PIOMBO/HM07/19MM</t>
  </si>
  <si>
    <t>PIOMBO/HM00/19MM</t>
  </si>
  <si>
    <t>QUERCIA/S203/18MM</t>
  </si>
  <si>
    <t>RIGA/LS54/18MM</t>
  </si>
  <si>
    <t>PORONOCE/LS54/18MM</t>
  </si>
  <si>
    <t>SABLE/LR26/18MM</t>
  </si>
  <si>
    <t>SHERWOOD/S071/18MM</t>
  </si>
  <si>
    <t>MOSAICO/FB45/18MM</t>
  </si>
  <si>
    <t>PRIMOFIORE/UA80/18MM</t>
  </si>
  <si>
    <t>PRIMOFIORE/FA33/18MM</t>
  </si>
  <si>
    <t>ARES/FB02/18MM</t>
  </si>
  <si>
    <t>ARES/FB11/18MM</t>
  </si>
  <si>
    <t>ARES/FB48/18MM</t>
  </si>
  <si>
    <t>PENELOPE/FA46/18MM</t>
  </si>
  <si>
    <t>PENELOPE/FA42/18MM</t>
  </si>
  <si>
    <t>Y103FS02/18MM</t>
  </si>
  <si>
    <t>Y103FS02/25MM</t>
  </si>
  <si>
    <t>Y121FS15/8MM</t>
  </si>
  <si>
    <t>Y121FS15/16MM</t>
  </si>
  <si>
    <t>Y121FS15/18MM</t>
  </si>
  <si>
    <t>Y121FS15/25MM</t>
  </si>
  <si>
    <t>Y200FS02/18MM</t>
  </si>
  <si>
    <t>Y271FS02/18MM</t>
  </si>
  <si>
    <t>Y276FS15/18MM</t>
  </si>
  <si>
    <t>Y278FS08/18MM</t>
  </si>
  <si>
    <t>Y301FS08/18MM</t>
  </si>
  <si>
    <t>Y314FS02/16MM</t>
  </si>
  <si>
    <t>Y314FS02/18MM</t>
  </si>
  <si>
    <t>Y314FS02/25MM</t>
  </si>
  <si>
    <t>Y348FS15/18MM</t>
  </si>
  <si>
    <t>Y350FS15/18MM</t>
  </si>
  <si>
    <t>Y351FS08/18MM</t>
  </si>
  <si>
    <t>Y352FS08/18MM</t>
  </si>
  <si>
    <t>Y353FS15/18MM</t>
  </si>
  <si>
    <t>Y438FS24/18MM</t>
  </si>
  <si>
    <t>Y438FS24/25MM</t>
  </si>
  <si>
    <t>Y463FS24/18MM</t>
  </si>
  <si>
    <t>Y577FS22/18MM</t>
  </si>
  <si>
    <t>Y583FS22/18MM</t>
  </si>
  <si>
    <t>Y624FS22/18MM</t>
  </si>
  <si>
    <t>Y640FS26/18MM</t>
  </si>
  <si>
    <t>Y642FS26/18MM</t>
  </si>
  <si>
    <t>Y665FS26/18MM</t>
  </si>
  <si>
    <t>Y668FS26/18MM</t>
  </si>
  <si>
    <t>Y671FS26/18MM</t>
  </si>
  <si>
    <t>Y675FS26/18MM</t>
  </si>
  <si>
    <t>Y682FS26/18MM</t>
  </si>
  <si>
    <t>Y684FS26/18MM</t>
  </si>
  <si>
    <t>Y687FS26/18MM</t>
  </si>
  <si>
    <t>Y688FS26/18MM</t>
  </si>
  <si>
    <t>Y689FS26/18MM</t>
  </si>
  <si>
    <t>M345FS70/18MM</t>
  </si>
  <si>
    <t>M350FS70/18MM</t>
  </si>
  <si>
    <t>M351FS70/18MM</t>
  </si>
  <si>
    <t>AKRIL REHAU</t>
  </si>
  <si>
    <t>ABET/410SEI/13MM</t>
  </si>
  <si>
    <t>ABET/478SEI/13MM</t>
  </si>
  <si>
    <t>ABET/813SEI/13MM</t>
  </si>
  <si>
    <t>ABET/879SEI/13MM</t>
  </si>
  <si>
    <t>ABET/BELO/JEDRO/13MM</t>
  </si>
  <si>
    <t>LESOMAL/BELI/2.8MM</t>
  </si>
  <si>
    <t>LESOMAL</t>
  </si>
  <si>
    <t>KOMPAKT ABET</t>
  </si>
  <si>
    <t>PERFECT MATT</t>
  </si>
  <si>
    <t>PERFECT GLOSS</t>
  </si>
  <si>
    <t>KRONOSPAN HDF</t>
  </si>
  <si>
    <t>EGGER MDF</t>
  </si>
  <si>
    <t>HDF/2.5MM</t>
  </si>
  <si>
    <t>HDF/3MM</t>
  </si>
  <si>
    <t>MDF POSEBNE</t>
  </si>
  <si>
    <t>MDF/CRNA/19MM</t>
  </si>
  <si>
    <t>MDF/ZELENA/18MM</t>
  </si>
  <si>
    <t>MDF/VZD/KRIV/8MM</t>
  </si>
  <si>
    <t>MDF/ALUPAN/4.5MM</t>
  </si>
  <si>
    <t>OSB/10MM/2500X1250</t>
  </si>
  <si>
    <t>OSB/25MM/2500X1250</t>
  </si>
  <si>
    <t>OSB/N+F/18MM/2500X1250</t>
  </si>
  <si>
    <t>OSB RAVEN ROB</t>
  </si>
  <si>
    <t>OSB PERO IN UTOR</t>
  </si>
  <si>
    <t>OSB POSEBNI</t>
  </si>
  <si>
    <t>OSB/12MM/2650X1250</t>
  </si>
  <si>
    <t>OSB/12MM/2800X1250</t>
  </si>
  <si>
    <t>OSB/15MM/2650X1250</t>
  </si>
  <si>
    <t>OSB/15MM/2800X1250</t>
  </si>
  <si>
    <t>OSB/15MM/3000X1250</t>
  </si>
  <si>
    <t>OSB/18MM/2800X1250</t>
  </si>
  <si>
    <t>OSB/18MM/3000X1250</t>
  </si>
  <si>
    <t>DHF/N+F/15MM/2500X675</t>
  </si>
  <si>
    <t>VEZANE PLOŠČE ZA KRIVLJENJE</t>
  </si>
  <si>
    <t>CEIBA/VZD/8MM/2440X1220</t>
  </si>
  <si>
    <t>CEIBA/VZD/8MM/3100X1830</t>
  </si>
  <si>
    <t>CEIBA/PRE/8MM/1220X2440</t>
  </si>
  <si>
    <t>CEIBA/PRE/8MM/1830X3100</t>
  </si>
  <si>
    <t>T-FIX/24MM/2500X1250</t>
  </si>
  <si>
    <t>DELOVNE PLOSCE EGGER</t>
  </si>
  <si>
    <t>F1861ST9/DP/650MM</t>
  </si>
  <si>
    <t>U7081ST76/DP/650MM</t>
  </si>
  <si>
    <t>W1101ST76/DP/650MM</t>
  </si>
  <si>
    <t>F206ST9/DP/650MM</t>
  </si>
  <si>
    <t>F221ST87/DP/650MM</t>
  </si>
  <si>
    <t>F244ST76/DP/650MM</t>
  </si>
  <si>
    <t>F311ST87/DP/650MM</t>
  </si>
  <si>
    <t>H1318ST10/DP/650MM</t>
  </si>
  <si>
    <t>H1330ST10/DP/650MM</t>
  </si>
  <si>
    <t>U999ST76/DP/650MM</t>
  </si>
  <si>
    <t>KOMPAKT MOD 90/1.0</t>
  </si>
  <si>
    <t>PERFECT MATT MOD100/1.5 PT</t>
  </si>
  <si>
    <t>W1100PM/DP/650MM</t>
  </si>
  <si>
    <t>F206PM/DP/650MM</t>
  </si>
  <si>
    <t>U999PM/DP/650MM</t>
  </si>
  <si>
    <t>FEELWOOD MOD 100/1.5</t>
  </si>
  <si>
    <t>H1180ST37/DP/650MM</t>
  </si>
  <si>
    <t>H1181ST37/DP/650MM</t>
  </si>
  <si>
    <t>H1344ST32/DP/650MM</t>
  </si>
  <si>
    <t>H3176ST37/DP/650MM</t>
  </si>
  <si>
    <t>H3359ST32/DP/650MM</t>
  </si>
  <si>
    <t>H1180ST37/DP/920MM</t>
  </si>
  <si>
    <t>POSTFORMING MOD 300/3</t>
  </si>
  <si>
    <t>W1000ST76/DP/600MM</t>
  </si>
  <si>
    <t>U702ST78/DP/600MM</t>
  </si>
  <si>
    <t>U763ST76/DP/600MM</t>
  </si>
  <si>
    <t>U999ST78/DP/600MM</t>
  </si>
  <si>
    <t>H011STG8/DP/600MM</t>
  </si>
  <si>
    <t>H1145ST10/DP/600MM</t>
  </si>
  <si>
    <t>H1303ST12/DP/600MM</t>
  </si>
  <si>
    <t>H1313ST10/DP/600MM</t>
  </si>
  <si>
    <t>H1318ST10/DP/600MM</t>
  </si>
  <si>
    <t>H1357ST10/DP/600MM</t>
  </si>
  <si>
    <t>H1401ST22/DP/600MM</t>
  </si>
  <si>
    <t>H193ST12/DP/600MM</t>
  </si>
  <si>
    <t>H197ST10/DP/600MM</t>
  </si>
  <si>
    <t>H2032ST10/DP/600MM</t>
  </si>
  <si>
    <t>H2033ST10/DP/600MM</t>
  </si>
  <si>
    <t>H2406STG8/DP/600MM</t>
  </si>
  <si>
    <t>H305ST12/DP/600MM</t>
  </si>
  <si>
    <t>H3133ST12/DP/600MM</t>
  </si>
  <si>
    <t>H3157ST12/DP/600MM</t>
  </si>
  <si>
    <t>H3303ST10/DP/600MM</t>
  </si>
  <si>
    <t>H3331ST10/DP/600MM</t>
  </si>
  <si>
    <t>H3730ST10/DP/600MM</t>
  </si>
  <si>
    <t>HF021ST75/DP/600MM</t>
  </si>
  <si>
    <t>F030ST75/DP/600MM</t>
  </si>
  <si>
    <t>F031ST78/DP/600MM</t>
  </si>
  <si>
    <t>F032ST78/DP/600MM</t>
  </si>
  <si>
    <t>F052ST75/DP/600MM</t>
  </si>
  <si>
    <t>F093ST7/DP/600MM</t>
  </si>
  <si>
    <t>F095ST87/DP/600MM</t>
  </si>
  <si>
    <t>F108ST9/DP/600MM</t>
  </si>
  <si>
    <t>F121ST87/DP/600MM</t>
  </si>
  <si>
    <t>F186ST9/DP/600MM</t>
  </si>
  <si>
    <t>F187ST9/DP/600MM</t>
  </si>
  <si>
    <t>F205ST9/DP/600MM</t>
  </si>
  <si>
    <t>F206ST9/DP/600MM</t>
  </si>
  <si>
    <t>F208ST75/DP/600MM</t>
  </si>
  <si>
    <t>F226ST78/DP/600MM</t>
  </si>
  <si>
    <t>F227ST78/DP/600MM</t>
  </si>
  <si>
    <t>F228ST78/DP/600MM</t>
  </si>
  <si>
    <t>F229ST75/DP/600MM</t>
  </si>
  <si>
    <t>F230ST75/DP/600MM</t>
  </si>
  <si>
    <t>F234ST76/DP/600MM</t>
  </si>
  <si>
    <t>F235ST76/DP/600MM</t>
  </si>
  <si>
    <t>F237ST76/DP/600MM</t>
  </si>
  <si>
    <t>F243ST76/DP/600MM</t>
  </si>
  <si>
    <t>F251ST9/DP/600MM</t>
  </si>
  <si>
    <t>F302ST87/DP/600MM</t>
  </si>
  <si>
    <t>F352ST76/DP/600MM</t>
  </si>
  <si>
    <t>F502ST7/DP/600MM</t>
  </si>
  <si>
    <t>F620ST87/DP/600MM</t>
  </si>
  <si>
    <t>F638ST10/DP/600MM</t>
  </si>
  <si>
    <t>F675ST75/DP/600MM</t>
  </si>
  <si>
    <t>F676ST75/DP/600MM</t>
  </si>
  <si>
    <t>F800ST9/DP/600MM</t>
  </si>
  <si>
    <t>H1145ST10/DP/920MM</t>
  </si>
  <si>
    <t>H1318ST10/DP/920MM</t>
  </si>
  <si>
    <t>H3303ST10/DP/920MM</t>
  </si>
  <si>
    <t>H3331ST10/DP/920MM</t>
  </si>
  <si>
    <t>F486ST76/DP/600MM</t>
  </si>
  <si>
    <t>DELOVNE PLOŠČE FALCO</t>
  </si>
  <si>
    <t>Y101FS02/DP/600MM</t>
  </si>
  <si>
    <t>Y271FS02/DP/600MM</t>
  </si>
  <si>
    <t>STENSKE OBLOGE EGGER</t>
  </si>
  <si>
    <t>F1861ST9/SO/640MM</t>
  </si>
  <si>
    <t>U7081ST76/SO/640MM</t>
  </si>
  <si>
    <t>W1101ST76/SO/640MM</t>
  </si>
  <si>
    <t>F221ST87/SO/640MM</t>
  </si>
  <si>
    <t>F244ST76/SO/640MM</t>
  </si>
  <si>
    <t>F311ST87/SO/640MM</t>
  </si>
  <si>
    <t>H1330ST10/SO/640MM</t>
  </si>
  <si>
    <t>U999ST76/SO/640MM</t>
  </si>
  <si>
    <t>W1100PM/SO/640MM</t>
  </si>
  <si>
    <t>U999PM/SO/640MM</t>
  </si>
  <si>
    <t>F206PM/SO/640MM</t>
  </si>
  <si>
    <t>H1180ST37/SO/640MM</t>
  </si>
  <si>
    <t>H1181ST37/SO/640MM</t>
  </si>
  <si>
    <t>H1344ST32/SO/640MM</t>
  </si>
  <si>
    <t>H3176ST37/SO/640MM</t>
  </si>
  <si>
    <t>H3359ST32/SO/640MM</t>
  </si>
  <si>
    <t>W1000ST76/SO/640MM</t>
  </si>
  <si>
    <t>U702ST78/SO/640MM</t>
  </si>
  <si>
    <t>U763ST76/SO/640MM</t>
  </si>
  <si>
    <t>U999ST78/SO/640MM</t>
  </si>
  <si>
    <t>H011STG8/SO/640MM</t>
  </si>
  <si>
    <t>H1145ST10/SO/640MM</t>
  </si>
  <si>
    <t>H1303ST12/SO/640MM</t>
  </si>
  <si>
    <t>H1313ST10/SO/640MM</t>
  </si>
  <si>
    <t>H1318ST10/SO/640MM</t>
  </si>
  <si>
    <t>H1357ST10/SO/640MM</t>
  </si>
  <si>
    <t>H1401ST22/SO/640MM</t>
  </si>
  <si>
    <t>H193ST12/SO/640MM</t>
  </si>
  <si>
    <t>H197ST10/SO/640MM</t>
  </si>
  <si>
    <t>H2032ST10/SO/640MM</t>
  </si>
  <si>
    <t>H2033ST10/SO/640MM</t>
  </si>
  <si>
    <t>H2409STG8/SO/640MM</t>
  </si>
  <si>
    <t>H305ST12/SO/640MM</t>
  </si>
  <si>
    <t>H3133ST12/SO/640MM</t>
  </si>
  <si>
    <t>H3157ST12/SO/640MM</t>
  </si>
  <si>
    <t>H3303ST10/SO/640MM</t>
  </si>
  <si>
    <t>H3331ST10/SO/640MM</t>
  </si>
  <si>
    <t>H3730ST10/SO/640MM</t>
  </si>
  <si>
    <t>F021ST75/SO/640MM</t>
  </si>
  <si>
    <t>F030ST75/SO/640MM</t>
  </si>
  <si>
    <t>F031ST78/SO/640MM</t>
  </si>
  <si>
    <t>F032ST78/SO/640MM</t>
  </si>
  <si>
    <t>F052ST75/SO/640MM</t>
  </si>
  <si>
    <t>F093ST7/SO/640MM</t>
  </si>
  <si>
    <t>F095ST87/SO/640MM</t>
  </si>
  <si>
    <t>F108ST9/SO/640MM</t>
  </si>
  <si>
    <t>F121ST87/SO/640MM</t>
  </si>
  <si>
    <t>F186ST9/SO/640MM</t>
  </si>
  <si>
    <t>F187ST9/SO/640MM</t>
  </si>
  <si>
    <t>F205ST9/SO/640MM</t>
  </si>
  <si>
    <t>F206ST9/SO/640MM</t>
  </si>
  <si>
    <t>F208ST75/SO/640MM</t>
  </si>
  <si>
    <t>F226ST78/SO/640MM</t>
  </si>
  <si>
    <t>F227ST78/SO/640MM</t>
  </si>
  <si>
    <t>F228ST78/SO/640MM</t>
  </si>
  <si>
    <t>F229ST75/SO/640MM</t>
  </si>
  <si>
    <t>F230ST75/SO/640MM</t>
  </si>
  <si>
    <t>F234ST76/SO/640MM</t>
  </si>
  <si>
    <t>F235ST76/SO/640MM</t>
  </si>
  <si>
    <t>F237ST76/SO/640MM</t>
  </si>
  <si>
    <t>F243ST76/SO/640MM</t>
  </si>
  <si>
    <t>F251ST79/SO/640MM</t>
  </si>
  <si>
    <t>F302ST87/SO/640MM</t>
  </si>
  <si>
    <t>F352ST76/SO/640MM</t>
  </si>
  <si>
    <t>F486ST76/SO/640MM</t>
  </si>
  <si>
    <t>F502ST7/SO/640MM</t>
  </si>
  <si>
    <t>F620ST87/SO/640MM</t>
  </si>
  <si>
    <t>F638ST10/SO/640MM</t>
  </si>
  <si>
    <t>F675ST75/SO/640MM</t>
  </si>
  <si>
    <t>F676ST75/SO/640MM</t>
  </si>
  <si>
    <t>F800ST9/SO/640MM</t>
  </si>
  <si>
    <t>W960ST7/12MM</t>
  </si>
  <si>
    <t>0,8/28</t>
  </si>
  <si>
    <t>2/28</t>
  </si>
  <si>
    <t xml:space="preserve">  </t>
  </si>
  <si>
    <t>Smer rasti</t>
  </si>
  <si>
    <t xml:space="preserve">   </t>
  </si>
  <si>
    <t xml:space="preserve">    </t>
  </si>
  <si>
    <t xml:space="preserve">      </t>
  </si>
  <si>
    <t xml:space="preserve">       </t>
  </si>
  <si>
    <t xml:space="preserve">        </t>
  </si>
  <si>
    <t xml:space="preserve">         </t>
  </si>
  <si>
    <t xml:space="preserve">          </t>
  </si>
  <si>
    <t xml:space="preserve">           </t>
  </si>
  <si>
    <t xml:space="preserve">            </t>
  </si>
  <si>
    <t xml:space="preserve">                 </t>
  </si>
  <si>
    <t>EGGER ENOBARVNI</t>
  </si>
  <si>
    <t>EGGER LESNI</t>
  </si>
  <si>
    <t>EGGER FANTAZIJSKI</t>
  </si>
  <si>
    <t>FALCO ENOBARVNI</t>
  </si>
  <si>
    <t>FALCO LESNI</t>
  </si>
  <si>
    <t>FALCO GLOSS</t>
  </si>
  <si>
    <t>FALCO MATT</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</si>
  <si>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</si>
  <si>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</si>
  <si>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</si>
  <si>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</si>
  <si>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</si>
  <si>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</si>
  <si>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</si>
  <si>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</si>
  <si>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</si>
  <si>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</si>
  <si>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</si>
  <si>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</si>
  <si>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</si>
  <si>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</si>
  <si>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</si>
  <si>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</si>
  <si>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</si>
  <si>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</si>
  <si>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</si>
  <si>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d36</t>
  </si>
  <si>
    <t>SKUPAJ</t>
  </si>
  <si>
    <t>KOS</t>
  </si>
  <si>
    <t>0,8 mm</t>
  </si>
  <si>
    <t>2 mm</t>
  </si>
  <si>
    <t>Lepljenje m2</t>
  </si>
  <si>
    <t>Telefonska številka</t>
  </si>
  <si>
    <t xml:space="preserve">Skupna dolžina robljenja:   </t>
  </si>
  <si>
    <t xml:space="preserve">Skupno število plošč:   </t>
  </si>
  <si>
    <t>Skupno robljenje</t>
  </si>
  <si>
    <t xml:space="preserve">Enobarvni dekorji:   </t>
  </si>
  <si>
    <t xml:space="preserve">Lesni dekorji:   </t>
  </si>
  <si>
    <t xml:space="preserve">Skupna količina lepljenja:   </t>
  </si>
  <si>
    <t>Podrobnejši izračun materiala na zavihku "Izračun materiala"</t>
  </si>
  <si>
    <t>OZKO ROBLJENJE</t>
  </si>
  <si>
    <t>ŠIROKO ROBLJENJE</t>
  </si>
  <si>
    <t>lepi</t>
  </si>
  <si>
    <t>lepljenje</t>
  </si>
  <si>
    <t>dvojn</t>
  </si>
  <si>
    <t>xxx</t>
  </si>
  <si>
    <t>Uporabniško nastavljen izkoristek izreza plošč</t>
  </si>
  <si>
    <t>ABS obrobe</t>
  </si>
  <si>
    <t>Vsi materiali s seznama so del skladiščnega programa.</t>
  </si>
  <si>
    <t>#FD6E41</t>
  </si>
  <si>
    <t>F186ST9/DP/920MM</t>
  </si>
  <si>
    <t>F800ST9/DP/920MM</t>
  </si>
  <si>
    <t>Vnesete naslov podjetja ali vaš osebni naslov</t>
  </si>
  <si>
    <r>
      <t>Vnesete željeni datum dobave naročila.</t>
    </r>
    <r>
      <rPr>
        <b/>
        <sz val="9"/>
        <rFont val="Calibri"/>
        <family val="2"/>
        <charset val="238"/>
        <scheme val="minor"/>
      </rPr>
      <t xml:space="preserve"> Dejanski datum dobave se lahko razlikuje od navedenega v tem polju in je odvisen od čakalne dobe za storitve, dostavne službe in zaloge materialov.</t>
    </r>
  </si>
  <si>
    <t>Izberete ali želite svoje naročilo sami prevzet ali želite, da vam ga dostavimo.</t>
  </si>
  <si>
    <t>V kolikor ste v prejšnjem polju izbrali dostavo vnesete tukaj željeni naslov kam se naj naročilo dostavi.</t>
  </si>
  <si>
    <t>OSNOVNI PODATKI</t>
  </si>
  <si>
    <t>KOSOVNICA</t>
  </si>
  <si>
    <r>
      <t xml:space="preserve">V stolpcih </t>
    </r>
    <r>
      <rPr>
        <i/>
        <sz val="9"/>
        <rFont val="Calibri"/>
        <family val="2"/>
        <charset val="238"/>
        <scheme val="minor"/>
      </rPr>
      <t>DOLŽINA</t>
    </r>
    <r>
      <rPr>
        <sz val="9"/>
        <rFont val="Calibri"/>
        <family val="2"/>
        <charset val="238"/>
        <scheme val="minor"/>
      </rPr>
      <t xml:space="preserve"> in </t>
    </r>
    <r>
      <rPr>
        <i/>
        <sz val="9"/>
        <rFont val="Calibri"/>
        <family val="2"/>
        <charset val="238"/>
        <scheme val="minor"/>
      </rPr>
      <t>ŠIRINA</t>
    </r>
    <r>
      <rPr>
        <sz val="9"/>
        <rFont val="Calibri"/>
        <family val="2"/>
        <charset val="238"/>
        <scheme val="minor"/>
      </rPr>
      <t xml:space="preserve"> vpisujte mere v milimetrih. Smer poteka rasti lesa je vedno vzporeden z </t>
    </r>
    <r>
      <rPr>
        <i/>
        <sz val="9"/>
        <rFont val="Calibri"/>
        <family val="2"/>
        <charset val="238"/>
        <scheme val="minor"/>
      </rPr>
      <t>DOLŽINO</t>
    </r>
    <r>
      <rPr>
        <sz val="9"/>
        <rFont val="Calibri"/>
        <family val="2"/>
        <charset val="238"/>
        <scheme val="minor"/>
      </rPr>
      <t>.</t>
    </r>
  </si>
  <si>
    <t>Primer:</t>
  </si>
  <si>
    <r>
      <t xml:space="preserve">Vnesete debelino ABS robnih trakov. Prva dva stolpca se nanašata na robni trak po DOLŽINI kosa, druga dva stolpca pa na robni trak po ŠIRINI. Vpisujte </t>
    </r>
    <r>
      <rPr>
        <i/>
        <sz val="9"/>
        <rFont val="Calibri"/>
        <family val="2"/>
        <charset val="238"/>
        <scheme val="minor"/>
      </rPr>
      <t>1</t>
    </r>
    <r>
      <rPr>
        <sz val="9"/>
        <rFont val="Calibri"/>
        <family val="2"/>
        <charset val="238"/>
        <scheme val="minor"/>
      </rPr>
      <t xml:space="preserve"> za robni trak debeline 0,8mm in </t>
    </r>
    <r>
      <rPr>
        <i/>
        <sz val="9"/>
        <rFont val="Calibri"/>
        <family val="2"/>
        <charset val="238"/>
        <scheme val="minor"/>
      </rPr>
      <t>2</t>
    </r>
    <r>
      <rPr>
        <sz val="9"/>
        <rFont val="Calibri"/>
        <family val="2"/>
        <charset val="238"/>
        <scheme val="minor"/>
      </rPr>
      <t xml:space="preserve"> za 2mm debelino. Če robni trak ni potreben, ne vpisujte nič.</t>
    </r>
  </si>
  <si>
    <r>
      <t xml:space="preserve">Vnesete dodatna navodila za delo. Za lepljenje (npr. "lepi 36", "2x18", "lepljenje", itd.), drugačna barva ABS traka kot je izbran </t>
    </r>
    <r>
      <rPr>
        <i/>
        <sz val="9"/>
        <rFont val="Calibri"/>
        <family val="2"/>
        <charset val="238"/>
        <scheme val="minor"/>
      </rPr>
      <t>MATERIAL</t>
    </r>
    <r>
      <rPr>
        <sz val="9"/>
        <rFont val="Calibri"/>
        <family val="2"/>
        <charset val="238"/>
        <scheme val="minor"/>
      </rPr>
      <t xml:space="preserve"> ali če je potrebno da se na določenih kosih ujema potek vzorca, ipd.</t>
    </r>
  </si>
  <si>
    <t>Vnesete komentar oz. opis kosa, ki bo viden na nalepki (npr. "OMARA1_STRANICA"), za lažjo identifikacijo kosov med sestavljanjem pohištva. To polje služi le v vašo pomoč, ni ga potrebno izpolniti. Priporočljivo se je izogibati šumnikom in posebnim znakom, ter preveliki dolžini teksta, ki bi potencialno lahko bila na nalepki odrezana.</t>
  </si>
  <si>
    <t>IZRAČUN MATERIALA</t>
  </si>
  <si>
    <t>Vnesete naziv naročnika (ime in priimek za fizično osebo, ali naziv podjetja).</t>
  </si>
  <si>
    <t>Vnesete vašo telefonsko številko na katero vas v primeru nejasnosti pri sestavljanju ponudbe ali izdelavi naročila lahko kontaktiramo.</t>
  </si>
  <si>
    <t>Vnesete vaš email naslov, kam vam lahko dostavimo ponudbo oz. podatke naročila.</t>
  </si>
  <si>
    <t>Vnesete naslov vašega projekta, za lažjo identifikacijo ponudbe in ali naročila v primeru večih sočasno oddanih ponudb in ali naročil.</t>
  </si>
  <si>
    <t>Izberete ali želite zgolj ponudbo ali želite material naročiti.</t>
  </si>
  <si>
    <t>Vnesete datum ponudbe oz. naročila, za lažjo identifikacijo naročil.</t>
  </si>
  <si>
    <r>
      <t xml:space="preserve">Podatki se izpolnijo avtomatsko iz zavihka </t>
    </r>
    <r>
      <rPr>
        <i/>
        <sz val="9"/>
        <rFont val="Calibri"/>
        <family val="2"/>
        <charset val="238"/>
        <scheme val="minor"/>
      </rPr>
      <t>Osnovni podatki</t>
    </r>
    <r>
      <rPr>
        <sz val="9"/>
        <rFont val="Calibri"/>
        <family val="2"/>
        <charset val="238"/>
        <scheme val="minor"/>
      </rPr>
      <t>.</t>
    </r>
  </si>
  <si>
    <r>
      <t xml:space="preserve">Podatki se izpolnijo avtomatsko iz zavihka </t>
    </r>
    <r>
      <rPr>
        <i/>
        <sz val="9"/>
        <rFont val="Calibri"/>
        <family val="2"/>
        <charset val="238"/>
        <scheme val="minor"/>
      </rPr>
      <t>Izračun materiala</t>
    </r>
    <r>
      <rPr>
        <sz val="9"/>
        <rFont val="Calibri"/>
        <family val="2"/>
        <charset val="238"/>
        <scheme val="minor"/>
      </rPr>
      <t>.</t>
    </r>
  </si>
  <si>
    <t>Material izberete iz spustnega seznama (Egger, Cleaf, Falco, akril, furnirane plošče, kompakt plošče, vezane plošče, OSB plošče,…).</t>
  </si>
  <si>
    <t>Vnesete število kosov.</t>
  </si>
  <si>
    <r>
      <t xml:space="preserve">Za lažjo referenco vrstic je iz zavihka </t>
    </r>
    <r>
      <rPr>
        <i/>
        <sz val="9"/>
        <rFont val="Calibri"/>
        <family val="2"/>
        <charset val="238"/>
        <scheme val="minor"/>
      </rPr>
      <t>Kosovnica</t>
    </r>
    <r>
      <rPr>
        <sz val="9"/>
        <rFont val="Calibri"/>
        <family val="2"/>
        <charset val="238"/>
        <scheme val="minor"/>
      </rPr>
      <t xml:space="preserve"> prenesen tudi </t>
    </r>
    <r>
      <rPr>
        <i/>
        <sz val="9"/>
        <rFont val="Calibri"/>
        <family val="2"/>
        <charset val="238"/>
        <scheme val="minor"/>
      </rPr>
      <t>KOMENTAR</t>
    </r>
    <r>
      <rPr>
        <sz val="9"/>
        <rFont val="Calibri"/>
        <family val="2"/>
        <charset val="238"/>
        <scheme val="minor"/>
      </rPr>
      <t xml:space="preserve"> za vsako izpolnjeno vrstico.</t>
    </r>
  </si>
  <si>
    <t>Prikazan je izračun površine kosov (dolžina × širina × število kosov).</t>
  </si>
  <si>
    <r>
      <t xml:space="preserve">Polje material je preneseno iz zavihka </t>
    </r>
    <r>
      <rPr>
        <i/>
        <sz val="9"/>
        <rFont val="Calibri"/>
        <family val="2"/>
        <charset val="238"/>
        <scheme val="minor"/>
      </rPr>
      <t>Kosovnica</t>
    </r>
    <r>
      <rPr>
        <sz val="9"/>
        <rFont val="Calibri"/>
        <family val="2"/>
        <charset val="238"/>
        <scheme val="minor"/>
      </rPr>
      <t>, kjer zadnji pojav dekorja pomeni zaključek in bodo prikazani končni izračuni za ta dekor.</t>
    </r>
  </si>
  <si>
    <r>
      <t xml:space="preserve">Skupna količina površine kosov za določen dekor je združena na koncu zadnjega pojava dekorja (ta vrednost nima pribitka iz uporabniško nastavljivega polja </t>
    </r>
    <r>
      <rPr>
        <i/>
        <sz val="9"/>
        <rFont val="Calibri"/>
        <family val="2"/>
        <charset val="238"/>
        <scheme val="minor"/>
      </rPr>
      <t>IZKORISTEK PLOŠČ</t>
    </r>
    <r>
      <rPr>
        <sz val="9"/>
        <rFont val="Calibri"/>
        <family val="2"/>
        <charset val="238"/>
        <scheme val="minor"/>
      </rPr>
      <t>).</t>
    </r>
  </si>
  <si>
    <t>Št. plošč</t>
  </si>
  <si>
    <r>
      <t xml:space="preserve">Polje </t>
    </r>
    <r>
      <rPr>
        <i/>
        <sz val="9"/>
        <rFont val="Calibri"/>
        <family val="2"/>
        <charset val="238"/>
        <scheme val="minor"/>
      </rPr>
      <t>Št. plošč</t>
    </r>
    <r>
      <rPr>
        <sz val="9"/>
        <rFont val="Calibri"/>
        <family val="2"/>
        <charset val="238"/>
        <scheme val="minor"/>
      </rPr>
      <t xml:space="preserve"> je izračunano po slednji formuli: m2_skupaj ÷ (dolžina_plošče × širina_plošče × izkoristek_plosc) in je zaokroženo navzgor na naslednje pol plošče.</t>
    </r>
  </si>
  <si>
    <r>
      <t xml:space="preserve">Poljubni nastavljiv izkoristek plošč v odstotkih, kateri je upoštevan pri izračunu števila plošč </t>
    </r>
    <r>
      <rPr>
        <b/>
        <i/>
        <sz val="9"/>
        <color rgb="FFFD6E41"/>
        <rFont val="Calibri"/>
        <family val="2"/>
        <charset val="238"/>
        <scheme val="minor"/>
      </rPr>
      <t>6</t>
    </r>
    <r>
      <rPr>
        <sz val="9"/>
        <rFont val="Calibri"/>
        <family val="2"/>
        <charset val="238"/>
        <scheme val="minor"/>
      </rPr>
      <t xml:space="preserve"> (npr. 75% izkoristek pomeni 25% vračunanega odpada na ploščo).</t>
    </r>
  </si>
  <si>
    <t>Navedene so dolžine potrebnega ABS traka za posamezno pozicijo v tekočih metrih. Dodan je fiksni pribitek 80 mm na stranico.</t>
  </si>
  <si>
    <t>Skupna dolžina tekočih metrov ABS traka za določen dekor je združena na koncu zadnjega pojava dekorja.</t>
  </si>
  <si>
    <t>ABS trak 0,8 mm debeline za primarno debelino navedenega dekorja oz. plošče (torej za plošče debeline 8, 16, 18 mm je tu naveden trak širine 23 mm, za plošče debeline 25 mm pa trak širine 28 mm).</t>
  </si>
  <si>
    <t>ABS trak 2 mm debeline za primarno debelino navedenega dekorja oz. plošče (torej za plošče debeline 8, 16, 18 mm je tu naveden trak širine 23 mm, za plošče debeline 25 mm pa trak širine 28 mm).</t>
  </si>
  <si>
    <t>ABS trak 2 mm debeline za dvojno debelino 18 mm plošč (torej za debelino 36 mm je naveden trak širine 43 mm).</t>
  </si>
  <si>
    <t>ABS trak 0,8 mm debeline za dvojno debelino 18 mm plošč (torej za debelino 36 mm je naveden trak širine 43 mm).</t>
  </si>
  <si>
    <t>KOSOVNICA (POSEBNOSTI)</t>
  </si>
  <si>
    <r>
      <t xml:space="preserve">V primeru, da označite robljenje kosov po </t>
    </r>
    <r>
      <rPr>
        <i/>
        <sz val="9"/>
        <rFont val="Calibri"/>
        <family val="2"/>
        <charset val="238"/>
        <scheme val="minor"/>
      </rPr>
      <t>širini</t>
    </r>
    <r>
      <rPr>
        <sz val="9"/>
        <rFont val="Calibri"/>
        <family val="2"/>
        <charset val="238"/>
        <scheme val="minor"/>
      </rPr>
      <t>, ki je manjša od 150 mm, bo kosu dodana nadmera za lažjo robno obdelavo in bo naknadno odrezan na končno mero.</t>
    </r>
  </si>
  <si>
    <r>
      <t xml:space="preserve">V primeru, da označite robljenje kosov po </t>
    </r>
    <r>
      <rPr>
        <i/>
        <sz val="9"/>
        <rFont val="Calibri"/>
        <family val="2"/>
        <charset val="238"/>
        <scheme val="minor"/>
      </rPr>
      <t>dolžini</t>
    </r>
    <r>
      <rPr>
        <sz val="9"/>
        <rFont val="Calibri"/>
        <family val="2"/>
        <charset val="238"/>
        <scheme val="minor"/>
      </rPr>
      <t xml:space="preserve">, kjer je </t>
    </r>
    <r>
      <rPr>
        <i/>
        <sz val="9"/>
        <rFont val="Calibri"/>
        <family val="2"/>
        <charset val="238"/>
        <scheme val="minor"/>
      </rPr>
      <t>širina</t>
    </r>
    <r>
      <rPr>
        <sz val="9"/>
        <rFont val="Calibri"/>
        <family val="2"/>
        <charset val="238"/>
        <scheme val="minor"/>
      </rPr>
      <t xml:space="preserve"> manjša od 70 mm, bo kosu dodana nadmera za lažjo robno obdelavo in bo naknadno odrezan na končno mero.</t>
    </r>
  </si>
  <si>
    <t>Tomaž Matko 6.6.2024</t>
  </si>
  <si>
    <t>GRAIN</t>
  </si>
  <si>
    <t>Tomaž Matko 12.8.2024</t>
  </si>
  <si>
    <t xml:space="preserve">Naslov:   </t>
  </si>
  <si>
    <t>Ulica in hišna št.</t>
  </si>
  <si>
    <t>Pošta</t>
  </si>
  <si>
    <t>Kraj</t>
  </si>
  <si>
    <r>
      <t xml:space="preserve">Dopolnjena Egger dekorativna kolekcija </t>
    </r>
    <r>
      <rPr>
        <sz val="8"/>
        <color rgb="FFFF0000"/>
        <rFont val="Calibri"/>
        <family val="2"/>
        <charset val="238"/>
        <scheme val="minor"/>
      </rPr>
      <t>26+</t>
    </r>
  </si>
  <si>
    <t>W960ST9/8MM</t>
  </si>
  <si>
    <t>W960ST9/16MM</t>
  </si>
  <si>
    <t>W960ST9/18MM</t>
  </si>
  <si>
    <t>W960ST9/25MM</t>
  </si>
  <si>
    <t>U156ST9/25MM</t>
  </si>
  <si>
    <t>U220ST9/18MM</t>
  </si>
  <si>
    <t>U220ST9/25MM</t>
  </si>
  <si>
    <t>U250ST9/18MM</t>
  </si>
  <si>
    <t>U755ST9/18MM</t>
  </si>
  <si>
    <t>U963ST9/25MM</t>
  </si>
  <si>
    <t>H1316ST17/18MM</t>
  </si>
  <si>
    <t>H1399ST10/18MM</t>
  </si>
  <si>
    <t>H1399ST10/25MM</t>
  </si>
  <si>
    <t>H1708ST17/18MM</t>
  </si>
  <si>
    <t>H3012ST12/18MM</t>
  </si>
  <si>
    <t>H3012ST12/8MM</t>
  </si>
  <si>
    <t>H3322ST17/18MM</t>
  </si>
  <si>
    <t>H3786ST19/18MM</t>
  </si>
  <si>
    <t>H3787ST19/18MM</t>
  </si>
  <si>
    <t>H7586ST17/18MM</t>
  </si>
  <si>
    <t>PERFECT AMBIANCE</t>
  </si>
  <si>
    <t>F128PA/19MM</t>
  </si>
  <si>
    <t>F129PA/19MM</t>
  </si>
  <si>
    <t>W1100PG/ST9/19MM</t>
  </si>
  <si>
    <t>U999PG/ST9/19MM</t>
  </si>
  <si>
    <t>W1100PM/ST9/19MM</t>
  </si>
  <si>
    <t>U399PM/ST9/19MM</t>
  </si>
  <si>
    <t>U599PM/ST9/19MM</t>
  </si>
  <si>
    <t>U665PM/ST9/19MM</t>
  </si>
  <si>
    <t>U702PM/ST9/19MM</t>
  </si>
  <si>
    <t>U767PM/ST9/19MM</t>
  </si>
  <si>
    <t>U961PM/ST9/19MM</t>
  </si>
  <si>
    <t>U999PM/ST9/19MM</t>
  </si>
  <si>
    <t>W1000PM/ST9/19MM</t>
  </si>
  <si>
    <t>U250PM/ST9/19MM</t>
  </si>
  <si>
    <t>U590PM/ST9/19MM</t>
  </si>
  <si>
    <t>U604PM/ST9/19MM</t>
  </si>
  <si>
    <t>U669PM/ST9/19MM</t>
  </si>
  <si>
    <t>U705PM/ST9/19MM</t>
  </si>
  <si>
    <t>U708PM/ST9/19MM</t>
  </si>
  <si>
    <t>U732PM/ST9/19MM</t>
  </si>
  <si>
    <t>U740PM/ST9/19MM</t>
  </si>
  <si>
    <t>U755PM/ST9/19MM</t>
  </si>
  <si>
    <t>U960PM/ST9/19MM</t>
  </si>
  <si>
    <t>W1000TM/ST9/19MM</t>
  </si>
  <si>
    <t>U740TM/ST9/19MM</t>
  </si>
  <si>
    <t>U960TM/ST9/19MM</t>
  </si>
  <si>
    <t>U999TM/ST9/19MM</t>
  </si>
  <si>
    <t>U999TM28/ST28/19MM</t>
  </si>
  <si>
    <t>H1204TM22/ST22/19MM</t>
  </si>
  <si>
    <t>H1227TM12/ST12/19MM</t>
  </si>
  <si>
    <t>H3041TM12/ST12/19MM</t>
  </si>
  <si>
    <t>H3180TM37/ST37/19MM</t>
  </si>
  <si>
    <t>H3311TM28/ST28/19MM</t>
  </si>
  <si>
    <t>M105FS80/18MM</t>
  </si>
  <si>
    <t>M200FS80/18MM</t>
  </si>
  <si>
    <t>M318FS80/18MM</t>
  </si>
  <si>
    <t>M345FS80/18MM</t>
  </si>
  <si>
    <t>M350FS80/18MM</t>
  </si>
  <si>
    <t>M351FS80/18MM</t>
  </si>
  <si>
    <t>LESOMAL/U961</t>
  </si>
  <si>
    <t>HDF/5MM</t>
  </si>
  <si>
    <t>MDF/FLAMEX/19MM</t>
  </si>
  <si>
    <t>VEZ/TOPOL/GOLD/4MM</t>
  </si>
  <si>
    <t>VEZ/TOPOL/6MM</t>
  </si>
  <si>
    <t>5000B/HG/1S/19MM</t>
  </si>
  <si>
    <t>5000B/HG/2S/19MM</t>
  </si>
  <si>
    <t>1895L/MAT/1S/19MM</t>
  </si>
  <si>
    <t>5335B/HG/1S/19MM</t>
  </si>
  <si>
    <t>5335B/HG/2S/19MM</t>
  </si>
  <si>
    <t>5112B/HG/1S/17MM</t>
  </si>
  <si>
    <t>1903L/MAT/1S/17MM</t>
  </si>
  <si>
    <t>LESOMAL/BELI/2S/2.8MM</t>
  </si>
  <si>
    <t>LESOMAL/BELI/2S/4MM</t>
  </si>
  <si>
    <t>SUROVA POSEBNE</t>
  </si>
  <si>
    <t>SUROVA/8MM</t>
  </si>
  <si>
    <t>SUROVA/10MM</t>
  </si>
  <si>
    <t>SUROVA/12MM</t>
  </si>
  <si>
    <t>SUROVA/16MM</t>
  </si>
  <si>
    <t>SUROVA/18MM</t>
  </si>
  <si>
    <t>SUROVA/19MM</t>
  </si>
  <si>
    <t>SUROVA/22MM</t>
  </si>
  <si>
    <t>SUROVA/25MM</t>
  </si>
  <si>
    <t>SUROVA/28MM</t>
  </si>
  <si>
    <t>SUROVA/38MM</t>
  </si>
  <si>
    <t>SUROVA/VLAGO/19MM</t>
  </si>
  <si>
    <t>SUROVA/OGNJE/19MM</t>
  </si>
  <si>
    <t>MDF/2.4MM</t>
  </si>
  <si>
    <t>MDF/3MM</t>
  </si>
  <si>
    <t>MDF/4MM</t>
  </si>
  <si>
    <t>MDF/5MM</t>
  </si>
  <si>
    <t>MDF/6MM</t>
  </si>
  <si>
    <t>MDF/8MM</t>
  </si>
  <si>
    <t>MDF/10MM</t>
  </si>
  <si>
    <t>MDF/12MM</t>
  </si>
  <si>
    <t>MDF/16MM</t>
  </si>
  <si>
    <t>MDF/18MM</t>
  </si>
  <si>
    <t>MDF/19MM</t>
  </si>
  <si>
    <t>MDF/22MM</t>
  </si>
  <si>
    <t>MDF/25MM</t>
  </si>
  <si>
    <t>MDF/28MM</t>
  </si>
  <si>
    <t>GFE/16MM</t>
  </si>
  <si>
    <t>GFE/18MM</t>
  </si>
  <si>
    <t>GFE/19MM</t>
  </si>
  <si>
    <t>GFE/22MM</t>
  </si>
  <si>
    <t>GFE/25MM</t>
  </si>
  <si>
    <t>PANEL/B-BB/18MM</t>
  </si>
  <si>
    <t>PANEL/B-BB/25MM</t>
  </si>
  <si>
    <t>PANEL/B-BB/16MM</t>
  </si>
  <si>
    <t>HRAST/BOC/19MM</t>
  </si>
  <si>
    <t>HRAST/RUST/19MM</t>
  </si>
  <si>
    <t>DHF</t>
  </si>
  <si>
    <t>TROSLOJNA SMREKA TILLY</t>
  </si>
  <si>
    <t>ENOSLOJJNA SMREKA TILLY</t>
  </si>
  <si>
    <t>3SLOJ/A-B/19MM/2500X2050</t>
  </si>
  <si>
    <t>3SLOJ/A-B/19MM/5000X2050</t>
  </si>
  <si>
    <t>3SLOJ/C-C/19MM/5000X2050</t>
  </si>
  <si>
    <t>3SLOJ/A-B/27MM/5000X2050</t>
  </si>
  <si>
    <t>1SLOJ/18MM/5000X1220</t>
  </si>
  <si>
    <t>1SLOJ/27MM/5000X1220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</si>
</sst>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 &quot;mm&quot;"/>
    <numFmt numFmtId="165" formatCode="0.00\ &quot;m²&quot;"/>
    <numFmt numFmtId="166" formatCode="0.00\ &quot;tm&quot;"/>
    <numFmt numFmtId="167" formatCode="0.00\ &quot;tm&quot;;\-0;;@"/>
    <numFmt numFmtId="168" formatCode="0.00\ &quot;kg&quot;"/>
    <numFmt numFmtId="169" formatCode="0.0\ &quot;pl&quot;"/>
    <numFmt numFmtId="170" formatCode="#,##0.00\ &quot;€&quot;"/>
    <numFmt numFmtId="171" formatCode="#,##0.00\ &quot;kg&quot;"/>
    <numFmt numFmtId="172" formatCode="#,##0.0\ &quot;pl&quot;"/>
    <numFmt numFmtId="173" formatCode="#,##0.00\ &quot;tm&quot;"/>
    <numFmt numFmtId="174" formatCode="#,##0.00\ &quot;m²&quot;"/>
  </numFmts>
  <fonts count="88" x14ac:knownFonts="1">
    <font>
      <sz val="1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u/>
      <sz val="10"/>
      <color theme="10"/>
      <name val="Arial"/>
      <family val="2"/>
      <charset val="238"/>
    </font>
    <font>
      <sz val="10"/>
      <name val="Calibri"/>
      <family val="2"/>
      <charset val="238"/>
      <scheme val="minor"/>
    </font>
    <font>
      <b/>
      <sz val="10"/>
      <name val="Calibri"/>
      <family val="2"/>
      <charset val="238"/>
      <scheme val="minor"/>
    </font>
    <font>
      <b/>
      <sz val="9"/>
      <name val="Calibri"/>
      <family val="2"/>
      <charset val="238"/>
      <scheme val="minor"/>
    </font>
    <font>
      <sz val="9"/>
      <name val="Calibri"/>
      <family val="2"/>
      <charset val="238"/>
      <scheme val="minor"/>
    </font>
    <font>
      <b/>
      <sz val="10"/>
      <color rgb="FF10403A"/>
      <name val="Calibri"/>
      <family val="2"/>
      <charset val="238"/>
      <scheme val="minor"/>
    </font>
    <font>
      <sz val="8"/>
      <color rgb="FF10403A"/>
      <name val="Calibri"/>
      <family val="2"/>
      <charset val="238"/>
      <scheme val="minor"/>
    </font>
    <font>
      <b/>
      <sz val="10"/>
      <color rgb="FFEEFCF2"/>
      <name val="Calibri"/>
      <family val="2"/>
      <charset val="238"/>
      <scheme val="minor"/>
    </font>
    <font>
      <sz val="10"/>
      <color rgb="FF18645B"/>
      <name val="Calibri"/>
      <family val="2"/>
      <charset val="238"/>
      <scheme val="minor"/>
    </font>
    <font>
      <sz val="10"/>
      <color rgb="FF10403A"/>
      <name val="Calibri"/>
      <family val="2"/>
      <charset val="238"/>
      <scheme val="minor"/>
    </font>
    <font>
      <sz val="8"/>
      <name val="Calibri"/>
      <family val="2"/>
      <charset val="238"/>
      <scheme val="minor"/>
    </font>
    <font>
      <sz val="8"/>
      <color rgb="FF41967B"/>
      <name val="Calibri"/>
      <family val="2"/>
      <charset val="238"/>
      <scheme val="minor"/>
    </font>
    <font>
      <b/>
      <sz val="8"/>
      <name val="Calibri"/>
      <family val="2"/>
      <charset val="238"/>
      <scheme val="minor"/>
    </font>
    <font>
      <sz val="10"/>
      <color rgb="FFFD6E41"/>
      <name val="Calibri"/>
      <family val="2"/>
      <charset val="238"/>
      <scheme val="minor"/>
    </font>
    <font>
      <sz val="8"/>
      <color rgb="FF222222"/>
      <name val="Calibri"/>
      <family val="2"/>
      <charset val="238"/>
      <scheme val="minor"/>
    </font>
    <font>
      <sz val="8"/>
      <color theme="1"/>
      <name val="Calibri"/>
      <family val="2"/>
      <charset val="238"/>
      <scheme val="minor"/>
    </font>
    <font>
      <b/>
      <sz val="10"/>
      <color rgb="FFE9FCEB"/>
      <name val="Calibri"/>
      <family val="2"/>
      <charset val="238"/>
      <scheme val="minor"/>
    </font>
    <font>
      <b/>
      <sz val="8"/>
      <color rgb="FF10403A"/>
      <name val="Calibri"/>
      <family val="2"/>
      <charset val="238"/>
      <scheme val="minor"/>
    </font>
    <font>
      <sz val="9"/>
      <name val="Arial"/>
      <family val="2"/>
      <charset val="238"/>
    </font>
    <font>
      <sz val="8"/>
      <name val="Arial"/>
      <family val="2"/>
      <charset val="238"/>
    </font>
    <font>
      <sz val="10"/>
      <color rgb="FFA2E3BB"/>
      <name val="Calibri"/>
      <family val="2"/>
      <charset val="238"/>
      <scheme val="minor"/>
    </font>
    <font>
      <sz val="9"/>
      <color rgb="FFD4FADB"/>
      <name val="Calibri"/>
      <family val="2"/>
      <charset val="238"/>
      <scheme val="minor"/>
    </font>
    <font>
      <vertAlign val="superscript"/>
      <sz val="9"/>
      <color rgb="FFD4FADB"/>
      <name val="Calibri"/>
      <family val="2"/>
      <charset val="238"/>
      <scheme val="minor"/>
    </font>
    <font>
      <sz val="10"/>
      <color rgb="FFE9FCEB"/>
      <name val="Calibri"/>
      <family val="2"/>
      <charset val="238"/>
      <scheme val="minor"/>
    </font>
    <font>
      <b/>
      <sz val="28"/>
      <color rgb="FFE9FCEB"/>
      <name val="Calibri"/>
      <family val="2"/>
      <charset val="238"/>
      <scheme val="minor"/>
    </font>
    <font>
      <b/>
      <sz val="28"/>
      <color rgb="FF10403A"/>
      <name val="Calibri"/>
      <family val="2"/>
      <charset val="238"/>
      <scheme val="minor"/>
    </font>
    <font>
      <sz val="36"/>
      <name val="Arial Black"/>
      <family val="2"/>
      <charset val="238"/>
    </font>
    <font>
      <sz val="8"/>
      <color rgb="FF000000"/>
      <name val="Segoe UI"/>
      <family val="2"/>
      <charset val="238"/>
    </font>
    <font>
      <b/>
      <sz val="20"/>
      <color rgb="FF10403A"/>
      <name val="Calibri"/>
      <family val="2"/>
      <charset val="238"/>
      <scheme val="minor"/>
    </font>
    <font>
      <b/>
      <sz val="9"/>
      <color rgb="FFD4FADB"/>
      <name val="Calibri"/>
      <family val="2"/>
      <charset val="238"/>
      <scheme val="minor"/>
    </font>
    <font>
      <sz val="10"/>
      <color rgb="FFD4FADB"/>
      <name val="Calibri"/>
      <family val="2"/>
      <charset val="238"/>
      <scheme val="minor"/>
    </font>
    <font>
      <b/>
      <sz val="20"/>
      <color rgb="FFE9FCEB"/>
      <name val="Calibri"/>
      <family val="2"/>
      <charset val="238"/>
      <scheme val="minor"/>
    </font>
    <font>
      <b/>
      <sz val="20"/>
      <name val="Calibri"/>
      <family val="2"/>
      <charset val="238"/>
      <scheme val="minor"/>
    </font>
    <font>
      <b/>
      <sz val="25"/>
      <color theme="0"/>
      <name val="Calibri"/>
      <family val="2"/>
      <charset val="238"/>
      <scheme val="minor"/>
    </font>
    <font>
      <sz val="11"/>
      <color theme="0"/>
      <name val="Calibri"/>
      <family val="2"/>
      <charset val="238"/>
      <scheme val="minor"/>
    </font>
    <font>
      <sz val="11"/>
      <color rgb="FF18645B"/>
      <name val="Calibri"/>
      <family val="2"/>
      <charset val="238"/>
      <scheme val="minor"/>
    </font>
    <font>
      <sz val="11"/>
      <name val="Calibri"/>
      <family val="2"/>
      <charset val="238"/>
      <scheme val="minor"/>
    </font>
    <font>
      <b/>
      <sz val="11"/>
      <color rgb="FFFD6E41"/>
      <name val="Calibri"/>
      <family val="2"/>
      <charset val="238"/>
      <scheme val="minor"/>
    </font>
    <font>
      <sz val="11"/>
      <name val="Wingdings"/>
      <charset val="2"/>
    </font>
    <font>
      <sz val="11"/>
      <name val="Arial"/>
      <family val="2"/>
      <charset val="238"/>
    </font>
    <font>
      <b/>
      <sz val="16"/>
      <name val="Calibri"/>
      <family val="2"/>
      <charset val="238"/>
      <scheme val="minor"/>
    </font>
    <font>
      <b/>
      <sz val="10"/>
      <color rgb="FFD4FADB"/>
      <name val="Calibri"/>
      <family val="2"/>
      <charset val="238"/>
      <scheme val="minor"/>
    </font>
    <font>
      <sz val="11"/>
      <color rgb="FF134D46"/>
      <name val="Calibri"/>
      <family val="2"/>
      <charset val="238"/>
      <scheme val="minor"/>
    </font>
    <font>
      <sz val="10"/>
      <color rgb="FF134D46"/>
      <name val="Calibri"/>
      <family val="2"/>
      <charset val="238"/>
      <scheme val="minor"/>
    </font>
    <font>
      <b/>
      <sz val="16"/>
      <color rgb="FF0E3A35"/>
      <name val="Calibri"/>
      <family val="2"/>
      <charset val="238"/>
      <scheme val="minor"/>
    </font>
    <font>
      <b/>
      <sz val="10"/>
      <color rgb="FF0E3A35"/>
      <name val="Calibri"/>
      <family val="2"/>
      <charset val="238"/>
      <scheme val="minor"/>
    </font>
    <font>
      <b/>
      <sz val="10"/>
      <color rgb="FF18645B"/>
      <name val="Calibri"/>
      <family val="2"/>
      <charset val="238"/>
      <scheme val="minor"/>
    </font>
    <font>
      <sz val="10"/>
      <color rgb="FF297967"/>
      <name val="Calibri"/>
      <family val="2"/>
      <charset val="238"/>
      <scheme val="minor"/>
    </font>
    <font>
      <sz val="10"/>
      <color rgb="FF5FB390"/>
      <name val="Calibri"/>
      <family val="2"/>
      <charset val="238"/>
      <scheme val="minor"/>
    </font>
    <font>
      <b/>
      <sz val="10"/>
      <color rgb="FF297967"/>
      <name val="Calibri"/>
      <family val="2"/>
      <charset val="238"/>
      <scheme val="minor"/>
    </font>
    <font>
      <b/>
      <sz val="10"/>
      <color rgb="FF134D46"/>
      <name val="Calibri"/>
      <family val="2"/>
      <charset val="238"/>
      <scheme val="minor"/>
    </font>
    <font>
      <sz val="10"/>
      <color rgb="FF0E3A35"/>
      <name val="Calibri"/>
      <family val="2"/>
      <charset val="238"/>
      <scheme val="minor"/>
    </font>
    <font>
      <b/>
      <sz val="11"/>
      <color rgb="FFBAF1C9"/>
      <name val="Calibri"/>
      <family val="2"/>
      <charset val="238"/>
      <scheme val="minor"/>
    </font>
    <font>
      <sz val="8"/>
      <color rgb="FF134D46"/>
      <name val="Calibri"/>
      <family val="2"/>
      <charset val="238"/>
      <scheme val="minor"/>
    </font>
    <font>
      <sz val="8"/>
      <color rgb="FFFD6E41"/>
      <name val="Calibri"/>
      <family val="2"/>
      <charset val="238"/>
      <scheme val="minor"/>
    </font>
    <font>
      <b/>
      <sz val="10"/>
      <color rgb="FFCFF5D8"/>
      <name val="Calibri"/>
      <family val="2"/>
      <charset val="238"/>
      <scheme val="minor"/>
    </font>
    <font>
      <sz val="9"/>
      <color rgb="FF41967B"/>
      <name val="Calibri"/>
      <family val="2"/>
      <charset val="238"/>
      <scheme val="minor"/>
    </font>
    <font>
      <sz val="9"/>
      <color rgb="FFFD6E41"/>
      <name val="Calibri"/>
      <family val="2"/>
      <charset val="238"/>
      <scheme val="minor"/>
    </font>
    <font>
      <sz val="9"/>
      <color rgb="FF0E3A35"/>
      <name val="Calibri"/>
      <family val="2"/>
      <charset val="238"/>
      <scheme val="minor"/>
    </font>
    <font>
      <b/>
      <sz val="9"/>
      <color rgb="FF0E3A35"/>
      <name val="Calibri"/>
      <family val="2"/>
      <charset val="238"/>
      <scheme val="minor"/>
    </font>
    <font>
      <sz val="9"/>
      <color rgb="FF134D46"/>
      <name val="Calibri"/>
      <family val="2"/>
      <charset val="238"/>
      <scheme val="minor"/>
    </font>
    <font>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57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b/>
      <sz val="20"/>
      <color theme="0"/>
      <name val="Calibri"/>
      <family val="2"/>
      <charset val="238"/>
      <scheme val="minor"/>
    </font>
    <font>
      <i/>
      <sz val="9"/>
      <name val="Calibri"/>
      <family val="2"/>
      <charset val="238"/>
      <scheme val="minor"/>
    </font>
    <font>
      <b/>
      <i/>
      <sz val="9"/>
      <color rgb="FFFD6E41"/>
      <name val="Calibri"/>
      <family val="2"/>
      <charset val="238"/>
      <scheme val="minor"/>
    </font>
    <font>
      <sz val="8"/>
      <color rgb="FFFF0000"/>
      <name val="Calibri"/>
      <family val="2"/>
      <charset val="238"/>
      <scheme val="minor"/>
    </font>
  </fonts>
  <fills count="47">
    <fill>
      <patternFill patternType="none"/>
    </fill>
    <fill>
      <patternFill patternType="gray125"/>
    </fill>
    <fill>
      <patternFill patternType="solid">
        <fgColor theme="9" tint="0.59999389629810485"/>
        <bgColor indexed="64"/>
      </patternFill>
    </fill>
    <fill>
      <patternFill patternType="solid">
        <fgColor rgb="FFD4FADB"/>
        <bgColor indexed="64"/>
      </patternFill>
    </fill>
    <fill>
      <patternFill patternType="solid">
        <fgColor rgb="FF18645B"/>
        <bgColor indexed="64"/>
      </patternFill>
    </fill>
    <fill>
      <patternFill patternType="solid">
        <fgColor rgb="FF297967"/>
        <bgColor indexed="64"/>
      </patternFill>
    </fill>
    <fill>
      <patternFill patternType="solid">
        <fgColor rgb="FF41967B"/>
        <bgColor indexed="64"/>
      </patternFill>
    </fill>
    <fill>
      <patternFill patternType="solid">
        <fgColor rgb="FF5FB390"/>
        <bgColor indexed="64"/>
      </patternFill>
    </fill>
    <fill>
      <patternFill patternType="solid">
        <fgColor rgb="FFA2E3BB"/>
        <bgColor indexed="64"/>
      </patternFill>
    </fill>
    <fill>
      <patternFill patternType="solid">
        <fgColor rgb="FFBAF1C9"/>
        <bgColor indexed="64"/>
      </patternFill>
    </fill>
    <fill>
      <patternFill patternType="solid">
        <fgColor rgb="FFE9FCEB"/>
        <bgColor indexed="64"/>
      </patternFill>
    </fill>
    <fill>
      <patternFill patternType="solid">
        <fgColor rgb="FF10403A"/>
        <bgColor indexed="64"/>
      </patternFill>
    </fill>
    <fill>
      <patternFill patternType="solid">
        <fgColor rgb="FFA2E3BB"/>
        <bgColor auto="1"/>
      </patternFill>
    </fill>
    <fill>
      <patternFill patternType="solid">
        <fgColor theme="0"/>
        <bgColor indexed="64"/>
      </patternFill>
    </fill>
    <fill>
      <patternFill patternType="solid">
        <fgColor rgb="FFFD6E4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A2E3BB"/>
      </right>
      <top/>
      <bottom/>
      <diagonal/>
    </border>
    <border>
      <left/>
      <right/>
      <top/>
      <bottom style="thin">
        <color rgb="FFA2E3BB"/>
      </bottom>
      <diagonal/>
    </border>
    <border>
      <left/>
      <right style="thin">
        <color rgb="FFBAF1C9"/>
      </right>
      <top/>
      <bottom/>
      <diagonal/>
    </border>
    <border>
      <left/>
      <right/>
      <top/>
      <bottom style="thin">
        <color rgb="FFBAF1C9"/>
      </bottom>
      <diagonal/>
    </border>
    <border>
      <left/>
      <right/>
      <top/>
      <bottom style="thin">
        <color rgb="FFD4FADB"/>
      </bottom>
      <diagonal/>
    </border>
    <border>
      <left/>
      <right/>
      <top style="thin">
        <color rgb="FFD4FADB"/>
      </top>
      <bottom style="thin">
        <color rgb="FFD4FADB"/>
      </bottom>
      <diagonal/>
    </border>
    <border>
      <left style="thin">
        <color rgb="FFA2E3BB"/>
      </left>
      <right style="thin">
        <color rgb="FFA2E3BB"/>
      </right>
      <top style="thin">
        <color rgb="FFA2E3BB"/>
      </top>
      <bottom style="thin">
        <color rgb="FFA2E3BB"/>
      </bottom>
      <diagonal/>
    </border>
    <border>
      <left/>
      <right/>
      <top style="thin">
        <color rgb="FFD4FADB"/>
      </top>
      <bottom/>
      <diagonal/>
    </border>
    <border>
      <left style="medium">
        <color indexed="64"/>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theme="0"/>
      </left>
      <right style="thick">
        <color theme="0"/>
      </right>
      <top style="thick">
        <color theme="0"/>
      </top>
      <bottom style="thick">
        <color theme="0"/>
      </bottom>
      <diagonal/>
    </border>
    <border>
      <left style="thin">
        <color rgb="FF41967B"/>
      </left>
      <right/>
      <top/>
      <bottom/>
      <diagonal/>
    </border>
    <border>
      <left/>
      <right style="thin">
        <color rgb="FF41967B"/>
      </right>
      <top/>
      <bottom/>
      <diagonal/>
    </border>
    <border>
      <left style="thin">
        <color rgb="FF41967B"/>
      </left>
      <right/>
      <top/>
      <bottom style="thin">
        <color rgb="FF41967B"/>
      </bottom>
      <diagonal/>
    </border>
    <border>
      <left/>
      <right/>
      <top/>
      <bottom style="thin">
        <color rgb="FF41967B"/>
      </bottom>
      <diagonal/>
    </border>
    <border>
      <left/>
      <right style="thin">
        <color rgb="FF41967B"/>
      </right>
      <top/>
      <bottom style="thin">
        <color rgb="FF41967B"/>
      </bottom>
      <diagonal/>
    </border>
  </borders>
  <cellStyleXfs count="51">
    <xf numFmtId="0" fontId="0" fillId="0" borderId="0"/>
    <xf numFmtId="0" fontId="8" fillId="0" borderId="0" applyNumberFormat="0" applyFill="0" applyBorder="0" applyAlignment="0" applyProtection="0">
      <alignment vertical="top"/>
      <protection locked="0"/>
    </xf>
    <xf numFmtId="0" fontId="6" fillId="0" borderId="0"/>
    <xf numFmtId="0" fontId="5" fillId="0" borderId="0"/>
    <xf numFmtId="0" fontId="7" fillId="0" borderId="0"/>
    <xf numFmtId="0" fontId="4" fillId="0" borderId="0"/>
    <xf numFmtId="0" fontId="3" fillId="0" borderId="0"/>
    <xf numFmtId="0" fontId="2" fillId="0" borderId="0"/>
    <xf numFmtId="0" fontId="69" fillId="0" borderId="0" applyNumberFormat="0" applyFill="0" applyBorder="0" applyAlignment="0" applyProtection="0"/>
    <xf numFmtId="0" fontId="70" fillId="0" borderId="14" applyNumberFormat="0" applyFill="0" applyAlignment="0" applyProtection="0"/>
    <xf numFmtId="0" fontId="71" fillId="0" borderId="15" applyNumberFormat="0" applyFill="0" applyAlignment="0" applyProtection="0"/>
    <xf numFmtId="0" fontId="72" fillId="0" borderId="16" applyNumberFormat="0" applyFill="0" applyAlignment="0" applyProtection="0"/>
    <xf numFmtId="0" fontId="72" fillId="0" borderId="0" applyNumberFormat="0" applyFill="0" applyBorder="0" applyAlignment="0" applyProtection="0"/>
    <xf numFmtId="0" fontId="73" fillId="15" borderId="0" applyNumberFormat="0" applyBorder="0" applyAlignment="0" applyProtection="0"/>
    <xf numFmtId="0" fontId="74" fillId="16" borderId="0" applyNumberFormat="0" applyBorder="0" applyAlignment="0" applyProtection="0"/>
    <xf numFmtId="0" fontId="75" fillId="17" borderId="0" applyNumberFormat="0" applyBorder="0" applyAlignment="0" applyProtection="0"/>
    <xf numFmtId="0" fontId="76" fillId="18" borderId="17" applyNumberFormat="0" applyAlignment="0" applyProtection="0"/>
    <xf numFmtId="0" fontId="77" fillId="19" borderId="18" applyNumberFormat="0" applyAlignment="0" applyProtection="0"/>
    <xf numFmtId="0" fontId="78" fillId="19" borderId="17" applyNumberFormat="0" applyAlignment="0" applyProtection="0"/>
    <xf numFmtId="0" fontId="79" fillId="0" borderId="19" applyNumberFormat="0" applyFill="0" applyAlignment="0" applyProtection="0"/>
    <xf numFmtId="0" fontId="80" fillId="20" borderId="20" applyNumberFormat="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3" fillId="0" borderId="22" applyNumberFormat="0" applyFill="0" applyAlignment="0" applyProtection="0"/>
    <xf numFmtId="0" fontId="4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4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4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4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42"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0" borderId="0"/>
    <xf numFmtId="0" fontId="1" fillId="21" borderId="21" applyNumberFormat="0" applyFont="0" applyAlignment="0" applyProtection="0"/>
    <xf numFmtId="0" fontId="26" fillId="0" borderId="1" applyProtection="0">
      <alignment horizontal="right" vertical="center"/>
    </xf>
  </cellStyleXfs>
  <cellXfs count="219">
    <xf numFmtId="0" fontId="0" fillId="0" borderId="0" xfId="0"/>
    <xf numFmtId="0" fontId="12" fillId="0" borderId="0" xfId="0" applyFont="1"/>
    <xf numFmtId="0" fontId="14" fillId="6" borderId="0" xfId="0" applyFont="1" applyFill="1" applyAlignment="1">
      <alignment horizontal="center" vertical="top" wrapText="1"/>
    </xf>
    <xf numFmtId="0" fontId="17" fillId="8" borderId="0" xfId="0" applyFont="1" applyFill="1" applyAlignment="1" applyProtection="1">
      <alignment horizontal="center" vertical="center" shrinkToFit="1"/>
      <protection locked="0"/>
    </xf>
    <xf numFmtId="0" fontId="17" fillId="3" borderId="0" xfId="0" applyFont="1" applyFill="1" applyAlignment="1" applyProtection="1">
      <alignment horizontal="center" vertical="center" shrinkToFit="1"/>
      <protection locked="0"/>
    </xf>
    <xf numFmtId="0" fontId="16" fillId="0" borderId="9" xfId="0" applyFont="1" applyBorder="1" applyAlignment="1" applyProtection="1">
      <alignment horizontal="center" vertical="center" shrinkToFit="1"/>
      <protection locked="0"/>
    </xf>
    <xf numFmtId="0" fontId="16" fillId="0" borderId="9" xfId="0" applyFont="1" applyBorder="1" applyAlignment="1" applyProtection="1">
      <alignment horizontal="left" vertical="center" shrinkToFit="1"/>
      <protection locked="0"/>
    </xf>
    <xf numFmtId="0" fontId="9" fillId="0" borderId="0" xfId="0" applyFont="1"/>
    <xf numFmtId="0" fontId="18" fillId="0" borderId="0" xfId="0" applyFont="1"/>
    <xf numFmtId="0" fontId="22" fillId="0" borderId="0" xfId="0" applyFont="1" applyAlignment="1">
      <alignment wrapText="1"/>
    </xf>
    <xf numFmtId="0" fontId="18" fillId="0" borderId="0" xfId="0" applyFont="1" applyAlignment="1">
      <alignment horizontal="center"/>
    </xf>
    <xf numFmtId="0" fontId="24" fillId="6" borderId="0" xfId="0" applyFont="1" applyFill="1" applyAlignment="1">
      <alignment horizontal="center" wrapText="1"/>
    </xf>
    <xf numFmtId="49" fontId="14" fillId="6" borderId="0" xfId="0" applyNumberFormat="1" applyFont="1" applyFill="1" applyAlignment="1">
      <alignment horizontal="center" vertical="top" wrapText="1"/>
    </xf>
    <xf numFmtId="0" fontId="18" fillId="0" borderId="10" xfId="0" applyFont="1" applyBorder="1" applyAlignment="1">
      <alignment horizontal="center"/>
    </xf>
    <xf numFmtId="2" fontId="18" fillId="0" borderId="10" xfId="0" applyNumberFormat="1" applyFont="1" applyBorder="1" applyAlignment="1">
      <alignment horizontal="center"/>
    </xf>
    <xf numFmtId="0" fontId="23" fillId="0" borderId="10" xfId="0" applyFont="1" applyBorder="1" applyAlignment="1">
      <alignment horizontal="center"/>
    </xf>
    <xf numFmtId="0" fontId="21" fillId="0" borderId="0" xfId="0" applyFont="1"/>
    <xf numFmtId="49" fontId="18" fillId="0" borderId="0" xfId="0" applyNumberFormat="1" applyFont="1"/>
    <xf numFmtId="0" fontId="18" fillId="0" borderId="10" xfId="0" quotePrefix="1" applyFont="1" applyBorder="1" applyAlignment="1">
      <alignment horizontal="center"/>
    </xf>
    <xf numFmtId="0" fontId="43" fillId="0" borderId="9" xfId="0" applyFont="1" applyBorder="1" applyAlignment="1" applyProtection="1">
      <alignment horizontal="center" vertical="center" shrinkToFit="1"/>
      <protection locked="0"/>
    </xf>
    <xf numFmtId="0" fontId="44" fillId="0" borderId="0" xfId="0" applyFont="1" applyAlignment="1" applyProtection="1">
      <alignment horizontal="center" vertical="center" shrinkToFit="1"/>
      <protection locked="0"/>
    </xf>
    <xf numFmtId="0" fontId="51" fillId="3" borderId="0" xfId="0" applyFont="1" applyFill="1" applyAlignment="1" applyProtection="1">
      <alignment horizontal="center" vertical="center" shrinkToFit="1"/>
      <protection locked="0"/>
    </xf>
    <xf numFmtId="0" fontId="51" fillId="8" borderId="7" xfId="0" applyFont="1" applyFill="1" applyBorder="1" applyAlignment="1" applyProtection="1">
      <alignment horizontal="center" vertical="center" shrinkToFit="1"/>
      <protection locked="0"/>
    </xf>
    <xf numFmtId="0" fontId="51" fillId="8" borderId="0" xfId="0" applyFont="1" applyFill="1" applyAlignment="1" applyProtection="1">
      <alignment horizontal="center" vertical="center" shrinkToFit="1"/>
      <protection locked="0"/>
    </xf>
    <xf numFmtId="0" fontId="51" fillId="3" borderId="5" xfId="0" applyFont="1" applyFill="1" applyBorder="1" applyAlignment="1" applyProtection="1">
      <alignment horizontal="center" vertical="center" shrinkToFit="1"/>
      <protection locked="0"/>
    </xf>
    <xf numFmtId="0" fontId="9" fillId="0" borderId="0" xfId="0" applyFont="1" applyAlignment="1">
      <alignment horizontal="right"/>
    </xf>
    <xf numFmtId="0" fontId="44" fillId="0" borderId="0" xfId="0" applyFont="1"/>
    <xf numFmtId="0" fontId="48" fillId="10" borderId="0" xfId="0" applyFont="1" applyFill="1"/>
    <xf numFmtId="0" fontId="48" fillId="0" borderId="0" xfId="0" applyFont="1"/>
    <xf numFmtId="0" fontId="48" fillId="9" borderId="0" xfId="0" applyFont="1" applyFill="1"/>
    <xf numFmtId="0" fontId="48" fillId="10" borderId="0" xfId="0" applyFont="1" applyFill="1" applyAlignment="1">
      <alignment vertical="center"/>
    </xf>
    <xf numFmtId="0" fontId="9" fillId="13" borderId="0" xfId="0" applyFont="1" applyFill="1"/>
    <xf numFmtId="0" fontId="9" fillId="9" borderId="0" xfId="0" applyFont="1" applyFill="1"/>
    <xf numFmtId="0" fontId="9" fillId="10" borderId="0" xfId="0" applyFont="1" applyFill="1"/>
    <xf numFmtId="0" fontId="10" fillId="0" borderId="0" xfId="0" applyFont="1"/>
    <xf numFmtId="0" fontId="9" fillId="8" borderId="0" xfId="0" applyFont="1" applyFill="1"/>
    <xf numFmtId="0" fontId="9" fillId="3" borderId="0" xfId="0" applyFont="1" applyFill="1"/>
    <xf numFmtId="0" fontId="49" fillId="6" borderId="0" xfId="0" applyFont="1" applyFill="1" applyAlignment="1">
      <alignment horizontal="center"/>
    </xf>
    <xf numFmtId="0" fontId="58" fillId="8" borderId="0" xfId="0" applyFont="1" applyFill="1" applyAlignment="1">
      <alignment horizontal="center"/>
    </xf>
    <xf numFmtId="0" fontId="58" fillId="3" borderId="0" xfId="0" applyFont="1" applyFill="1" applyAlignment="1">
      <alignment horizontal="center"/>
    </xf>
    <xf numFmtId="0" fontId="49" fillId="6" borderId="0" xfId="0" applyFont="1" applyFill="1" applyAlignment="1">
      <alignment horizontal="center" vertical="top"/>
    </xf>
    <xf numFmtId="0" fontId="58" fillId="8" borderId="0" xfId="0" applyFont="1" applyFill="1" applyAlignment="1">
      <alignment horizontal="center" vertical="top"/>
    </xf>
    <xf numFmtId="0" fontId="58" fillId="3" borderId="0" xfId="0" applyFont="1" applyFill="1" applyAlignment="1">
      <alignment horizontal="center" vertical="top"/>
    </xf>
    <xf numFmtId="0" fontId="10" fillId="2" borderId="13" xfId="0" applyFont="1" applyFill="1" applyBorder="1" applyAlignment="1">
      <alignment horizontal="center" vertical="center" textRotation="90" wrapText="1"/>
    </xf>
    <xf numFmtId="0" fontId="50" fillId="0" borderId="0" xfId="0" applyFont="1" applyAlignment="1">
      <alignment horizontal="center" vertical="center"/>
    </xf>
    <xf numFmtId="0" fontId="56" fillId="0" borderId="0" xfId="0" applyFont="1" applyAlignment="1">
      <alignment horizontal="left" shrinkToFit="1"/>
    </xf>
    <xf numFmtId="0" fontId="55" fillId="0" borderId="0" xfId="0" applyFont="1" applyAlignment="1">
      <alignment horizontal="center" shrinkToFit="1"/>
    </xf>
    <xf numFmtId="0" fontId="16" fillId="0" borderId="0" xfId="0" applyFont="1"/>
    <xf numFmtId="2" fontId="9" fillId="0" borderId="0" xfId="0" applyNumberFormat="1" applyFont="1"/>
    <xf numFmtId="0" fontId="52" fillId="10" borderId="0" xfId="0" applyFont="1" applyFill="1" applyAlignment="1">
      <alignment vertical="center"/>
    </xf>
    <xf numFmtId="0" fontId="52" fillId="9" borderId="0" xfId="0" applyFont="1" applyFill="1" applyAlignment="1">
      <alignment vertical="center"/>
    </xf>
    <xf numFmtId="0" fontId="59" fillId="9" borderId="0" xfId="0" applyFont="1" applyFill="1" applyAlignment="1">
      <alignment horizontal="right" vertical="center"/>
    </xf>
    <xf numFmtId="0" fontId="10" fillId="0" borderId="0" xfId="0" applyFont="1" applyAlignment="1">
      <alignment horizontal="right"/>
    </xf>
    <xf numFmtId="0" fontId="34" fillId="0" borderId="0" xfId="0" applyFont="1" applyAlignment="1">
      <alignment textRotation="90"/>
    </xf>
    <xf numFmtId="0" fontId="31" fillId="4" borderId="0" xfId="0" applyFont="1" applyFill="1" applyAlignment="1">
      <alignment horizontal="right"/>
    </xf>
    <xf numFmtId="0" fontId="9" fillId="4" borderId="0" xfId="0" applyFont="1" applyFill="1" applyAlignment="1">
      <alignment horizontal="right"/>
    </xf>
    <xf numFmtId="0" fontId="9" fillId="3" borderId="0" xfId="0" applyFont="1" applyFill="1" applyAlignment="1">
      <alignment horizontal="right"/>
    </xf>
    <xf numFmtId="0" fontId="17" fillId="3" borderId="0" xfId="0" applyFont="1" applyFill="1"/>
    <xf numFmtId="0" fontId="31" fillId="4" borderId="0" xfId="0" applyFont="1" applyFill="1" applyAlignment="1">
      <alignment horizontal="right" vertical="top"/>
    </xf>
    <xf numFmtId="0" fontId="38" fillId="4" borderId="0" xfId="0" applyFont="1" applyFill="1" applyAlignment="1">
      <alignment horizontal="right" vertical="center"/>
    </xf>
    <xf numFmtId="0" fontId="9" fillId="4" borderId="0" xfId="0" applyFont="1" applyFill="1" applyAlignment="1">
      <alignment horizontal="right" vertical="center"/>
    </xf>
    <xf numFmtId="0" fontId="9" fillId="3" borderId="0" xfId="0" applyFont="1" applyFill="1" applyAlignment="1">
      <alignment horizontal="right" vertical="center"/>
    </xf>
    <xf numFmtId="0" fontId="17" fillId="3" borderId="0" xfId="0" applyFont="1" applyFill="1" applyAlignment="1">
      <alignment vertical="center"/>
    </xf>
    <xf numFmtId="0" fontId="21" fillId="0" borderId="0" xfId="0" applyFont="1" applyAlignment="1">
      <alignment vertical="center"/>
    </xf>
    <xf numFmtId="0" fontId="9" fillId="0" borderId="0" xfId="0" applyFont="1" applyAlignment="1">
      <alignment vertical="center"/>
    </xf>
    <xf numFmtId="0" fontId="38" fillId="4" borderId="0" xfId="0" applyFont="1" applyFill="1" applyAlignment="1">
      <alignment horizontal="right"/>
    </xf>
    <xf numFmtId="0" fontId="32" fillId="4" borderId="0" xfId="0" applyFont="1" applyFill="1" applyAlignment="1">
      <alignment horizontal="right"/>
    </xf>
    <xf numFmtId="0" fontId="36" fillId="3" borderId="0" xfId="0" applyFont="1" applyFill="1"/>
    <xf numFmtId="0" fontId="38" fillId="4" borderId="0" xfId="0" applyFont="1" applyFill="1" applyAlignment="1">
      <alignment horizontal="right" vertical="top"/>
    </xf>
    <xf numFmtId="0" fontId="9" fillId="3" borderId="0" xfId="0" applyFont="1" applyFill="1" applyAlignment="1">
      <alignment horizontal="right" vertical="center" wrapText="1"/>
    </xf>
    <xf numFmtId="0" fontId="38" fillId="4" borderId="0" xfId="0" applyFont="1" applyFill="1" applyAlignment="1">
      <alignment horizontal="right" vertical="center" wrapText="1"/>
    </xf>
    <xf numFmtId="0" fontId="9" fillId="4" borderId="0" xfId="0" applyFont="1" applyFill="1" applyAlignment="1">
      <alignment horizontal="right" vertical="center" wrapText="1"/>
    </xf>
    <xf numFmtId="0" fontId="32" fillId="4" borderId="0" xfId="0" applyFont="1" applyFill="1" applyAlignment="1">
      <alignment horizontal="right" vertical="center"/>
    </xf>
    <xf numFmtId="0" fontId="33" fillId="3" borderId="0" xfId="0" applyFont="1" applyFill="1"/>
    <xf numFmtId="165" fontId="16" fillId="0" borderId="0" xfId="0" applyNumberFormat="1" applyFont="1" applyAlignment="1">
      <alignment horizontal="center"/>
    </xf>
    <xf numFmtId="166" fontId="16" fillId="0" borderId="0" xfId="0" applyNumberFormat="1" applyFont="1" applyAlignment="1">
      <alignment horizontal="center"/>
    </xf>
    <xf numFmtId="168" fontId="16" fillId="0" borderId="0" xfId="0" applyNumberFormat="1" applyFont="1" applyAlignment="1">
      <alignment horizontal="center"/>
    </xf>
    <xf numFmtId="167" fontId="51" fillId="8" borderId="0" xfId="0" applyNumberFormat="1" applyFont="1" applyFill="1" applyAlignment="1">
      <alignment horizontal="center"/>
    </xf>
    <xf numFmtId="166" fontId="51" fillId="3" borderId="0" xfId="0" applyNumberFormat="1" applyFont="1" applyFill="1" applyAlignment="1">
      <alignment horizontal="center"/>
    </xf>
    <xf numFmtId="0" fontId="45" fillId="0" borderId="9" xfId="0" applyFont="1" applyBorder="1" applyAlignment="1" applyProtection="1">
      <alignment horizontal="center" vertical="center" shrinkToFit="1"/>
      <protection locked="0"/>
    </xf>
    <xf numFmtId="169" fontId="16" fillId="0" borderId="0" xfId="0" applyNumberFormat="1" applyFont="1" applyAlignment="1">
      <alignment horizontal="center"/>
    </xf>
    <xf numFmtId="0" fontId="80" fillId="0" borderId="0" xfId="0" applyFont="1" applyAlignment="1">
      <alignment horizontal="center" vertical="center"/>
    </xf>
    <xf numFmtId="0" fontId="44" fillId="0" borderId="24" xfId="0" applyFont="1" applyBorder="1"/>
    <xf numFmtId="0" fontId="44" fillId="0" borderId="25" xfId="0" applyFont="1" applyBorder="1"/>
    <xf numFmtId="0" fontId="80" fillId="14" borderId="23" xfId="0" applyFont="1" applyFill="1" applyBorder="1" applyAlignment="1">
      <alignment horizontal="center"/>
    </xf>
    <xf numFmtId="0" fontId="12" fillId="0" borderId="0" xfId="0" applyFont="1" applyAlignment="1">
      <alignment horizontal="left" vertical="top" wrapText="1"/>
    </xf>
    <xf numFmtId="0" fontId="44" fillId="0" borderId="26" xfId="0" applyFont="1" applyBorder="1"/>
    <xf numFmtId="0" fontId="80" fillId="0" borderId="27" xfId="0" applyFont="1" applyBorder="1" applyAlignment="1">
      <alignment horizontal="center" vertical="center"/>
    </xf>
    <xf numFmtId="0" fontId="44" fillId="0" borderId="27" xfId="0" applyFont="1" applyBorder="1"/>
    <xf numFmtId="0" fontId="12" fillId="0" borderId="27" xfId="0" applyFont="1" applyBorder="1" applyAlignment="1">
      <alignment horizontal="left" vertical="top" wrapText="1"/>
    </xf>
    <xf numFmtId="0" fontId="44" fillId="0" borderId="28" xfId="0" applyFont="1" applyBorder="1"/>
    <xf numFmtId="0" fontId="12" fillId="0" borderId="0" xfId="0" applyFont="1" applyAlignment="1">
      <alignment vertical="top" wrapText="1"/>
    </xf>
    <xf numFmtId="0" fontId="12" fillId="0" borderId="27" xfId="0" applyFont="1" applyBorder="1"/>
    <xf numFmtId="0" fontId="12" fillId="0" borderId="0" xfId="0" applyFont="1" applyAlignment="1">
      <alignment vertical="top"/>
    </xf>
    <xf numFmtId="0" fontId="44" fillId="6" borderId="24" xfId="0" applyFont="1" applyFill="1" applyBorder="1" applyAlignment="1">
      <alignment vertical="center"/>
    </xf>
    <xf numFmtId="0" fontId="44" fillId="6" borderId="0" xfId="0" applyFont="1" applyFill="1" applyAlignment="1">
      <alignment vertical="center"/>
    </xf>
    <xf numFmtId="0" fontId="44" fillId="6" borderId="25" xfId="0" applyFont="1" applyFill="1" applyBorder="1" applyAlignment="1">
      <alignment vertical="center"/>
    </xf>
    <xf numFmtId="0" fontId="44" fillId="0" borderId="0" xfId="0" applyFont="1" applyAlignment="1">
      <alignment vertical="center"/>
    </xf>
    <xf numFmtId="0" fontId="80" fillId="14" borderId="0" xfId="0" applyFont="1" applyFill="1" applyAlignment="1">
      <alignment horizontal="center" vertical="center"/>
    </xf>
    <xf numFmtId="0" fontId="80" fillId="46" borderId="0" xfId="0" applyFont="1" applyFill="1" applyAlignment="1">
      <alignment horizontal="center" vertical="center"/>
    </xf>
    <xf numFmtId="0" fontId="40" fillId="0" borderId="0" xfId="0" applyFont="1" applyAlignment="1">
      <alignment vertical="top"/>
    </xf>
    <xf numFmtId="0" fontId="11" fillId="0" borderId="0" xfId="0" applyFont="1" applyAlignment="1">
      <alignment vertical="top"/>
    </xf>
    <xf numFmtId="0" fontId="10" fillId="0" borderId="0" xfId="0" applyFont="1" applyAlignment="1">
      <alignment vertical="top"/>
    </xf>
    <xf numFmtId="0" fontId="12" fillId="0" borderId="0" xfId="0" applyFont="1" applyAlignment="1">
      <alignment horizontal="right" vertical="top"/>
    </xf>
    <xf numFmtId="0" fontId="9" fillId="11" borderId="0" xfId="0" applyFont="1" applyFill="1"/>
    <xf numFmtId="0" fontId="12" fillId="0" borderId="0" xfId="0" applyFont="1" applyAlignment="1">
      <alignment horizontal="center" vertical="center"/>
    </xf>
    <xf numFmtId="0" fontId="53" fillId="0" borderId="0" xfId="0" applyFont="1" applyAlignment="1">
      <alignment horizontal="right" vertical="center"/>
    </xf>
    <xf numFmtId="14" fontId="51" fillId="0" borderId="0" xfId="0" applyNumberFormat="1" applyFont="1" applyAlignment="1">
      <alignment horizontal="left" vertical="center"/>
    </xf>
    <xf numFmtId="0" fontId="58" fillId="0" borderId="9" xfId="0" applyFont="1" applyBorder="1" applyAlignment="1">
      <alignment horizontal="right" vertical="center"/>
    </xf>
    <xf numFmtId="0" fontId="51" fillId="0" borderId="9" xfId="0" applyFont="1" applyBorder="1" applyAlignment="1">
      <alignment horizontal="left" vertical="center"/>
    </xf>
    <xf numFmtId="0" fontId="12" fillId="0" borderId="9" xfId="0" applyFont="1" applyBorder="1" applyAlignment="1">
      <alignment horizontal="center" vertical="center"/>
    </xf>
    <xf numFmtId="0" fontId="53" fillId="0" borderId="0" xfId="0" applyFont="1" applyAlignment="1">
      <alignment horizontal="right" vertical="top"/>
    </xf>
    <xf numFmtId="0" fontId="9" fillId="0" borderId="9" xfId="0" applyFont="1" applyBorder="1"/>
    <xf numFmtId="0" fontId="58" fillId="0" borderId="10" xfId="0" applyFont="1" applyBorder="1" applyAlignment="1">
      <alignment horizontal="right" vertical="center"/>
    </xf>
    <xf numFmtId="0" fontId="51" fillId="0" borderId="10" xfId="0" applyFont="1" applyBorder="1" applyAlignment="1">
      <alignment horizontal="left" vertical="center"/>
    </xf>
    <xf numFmtId="0" fontId="57" fillId="0" borderId="0" xfId="0" applyFont="1"/>
    <xf numFmtId="0" fontId="58" fillId="0" borderId="10" xfId="0" applyFont="1" applyBorder="1" applyAlignment="1">
      <alignment horizontal="right"/>
    </xf>
    <xf numFmtId="0" fontId="51" fillId="0" borderId="10" xfId="0" applyFont="1" applyBorder="1" applyAlignment="1">
      <alignment horizontal="left"/>
    </xf>
    <xf numFmtId="0" fontId="12" fillId="0" borderId="10" xfId="0" applyFont="1" applyBorder="1" applyAlignment="1">
      <alignment horizontal="center" vertical="center"/>
    </xf>
    <xf numFmtId="172" fontId="51" fillId="0" borderId="9" xfId="0" applyNumberFormat="1" applyFont="1" applyBorder="1" applyAlignment="1">
      <alignment horizontal="left" vertical="center"/>
    </xf>
    <xf numFmtId="0" fontId="51" fillId="0" borderId="0" xfId="0" applyFont="1"/>
    <xf numFmtId="0" fontId="0" fillId="0" borderId="9" xfId="0" applyBorder="1"/>
    <xf numFmtId="173" fontId="51" fillId="0" borderId="10" xfId="0" applyNumberFormat="1" applyFont="1" applyBorder="1" applyAlignment="1">
      <alignment horizontal="left" vertical="center"/>
    </xf>
    <xf numFmtId="14" fontId="51" fillId="0" borderId="10" xfId="0" applyNumberFormat="1" applyFont="1" applyBorder="1" applyAlignment="1">
      <alignment horizontal="left"/>
    </xf>
    <xf numFmtId="0" fontId="12" fillId="0" borderId="12" xfId="0" applyFont="1" applyBorder="1" applyAlignment="1">
      <alignment horizontal="center" vertical="center"/>
    </xf>
    <xf numFmtId="174" fontId="51" fillId="0" borderId="10" xfId="0" applyNumberFormat="1" applyFont="1" applyBorder="1" applyAlignment="1">
      <alignment horizontal="left" vertical="center"/>
    </xf>
    <xf numFmtId="14" fontId="9" fillId="0" borderId="0" xfId="0" applyNumberFormat="1" applyFont="1" applyAlignment="1">
      <alignment horizontal="left"/>
    </xf>
    <xf numFmtId="171" fontId="51" fillId="0" borderId="10" xfId="0" applyNumberFormat="1" applyFont="1" applyBorder="1" applyAlignment="1">
      <alignment horizontal="left" vertical="center"/>
    </xf>
    <xf numFmtId="0" fontId="10" fillId="0" borderId="0" xfId="0" applyFont="1" applyAlignment="1">
      <alignment horizontal="center" vertical="center"/>
    </xf>
    <xf numFmtId="0" fontId="19" fillId="8" borderId="0" xfId="0" applyFont="1" applyFill="1" applyAlignment="1">
      <alignment horizontal="center" vertical="center"/>
    </xf>
    <xf numFmtId="0" fontId="0" fillId="3" borderId="0" xfId="0" applyFill="1"/>
    <xf numFmtId="0" fontId="9" fillId="0" borderId="0" xfId="0" applyFont="1" applyAlignment="1">
      <alignment horizontal="left" vertical="center"/>
    </xf>
    <xf numFmtId="0" fontId="9" fillId="0" borderId="0" xfId="0" applyFont="1" applyAlignment="1">
      <alignment vertical="center" wrapText="1"/>
    </xf>
    <xf numFmtId="0" fontId="15" fillId="6" borderId="0" xfId="0" applyFont="1" applyFill="1" applyAlignment="1">
      <alignment horizontal="center" wrapText="1"/>
    </xf>
    <xf numFmtId="0" fontId="10" fillId="0" borderId="0" xfId="0" applyFont="1" applyAlignment="1">
      <alignment horizontal="center" vertical="center" wrapText="1"/>
    </xf>
    <xf numFmtId="0" fontId="42" fillId="0" borderId="9" xfId="0" applyFont="1" applyBorder="1" applyAlignment="1">
      <alignment horizontal="center" vertical="center"/>
    </xf>
    <xf numFmtId="0" fontId="46" fillId="0" borderId="0" xfId="0" applyFont="1"/>
    <xf numFmtId="0" fontId="47" fillId="0" borderId="0" xfId="0" applyFont="1"/>
    <xf numFmtId="0" fontId="45" fillId="0" borderId="0" xfId="0" applyFont="1" applyAlignment="1">
      <alignment horizontal="center"/>
    </xf>
    <xf numFmtId="9" fontId="58" fillId="10" borderId="0" xfId="0" applyNumberFormat="1" applyFont="1" applyFill="1" applyAlignment="1" applyProtection="1">
      <alignment horizontal="left" vertical="center"/>
      <protection locked="0"/>
    </xf>
    <xf numFmtId="0" fontId="37" fillId="4" borderId="0" xfId="0" applyFont="1" applyFill="1" applyAlignment="1">
      <alignment horizontal="right"/>
    </xf>
    <xf numFmtId="0" fontId="28" fillId="4" borderId="0" xfId="0" applyFont="1" applyFill="1" applyAlignment="1">
      <alignment horizontal="right"/>
    </xf>
    <xf numFmtId="0" fontId="28" fillId="3" borderId="0" xfId="0" applyFont="1" applyFill="1" applyAlignment="1">
      <alignment horizontal="right"/>
    </xf>
    <xf numFmtId="0" fontId="29" fillId="4" borderId="0" xfId="0" applyFont="1" applyFill="1" applyAlignment="1">
      <alignment horizontal="right"/>
    </xf>
    <xf numFmtId="0" fontId="19" fillId="3" borderId="0" xfId="0" applyFont="1" applyFill="1" applyAlignment="1">
      <alignment horizontal="left" vertical="top"/>
    </xf>
    <xf numFmtId="0" fontId="39" fillId="4" borderId="6" xfId="0" applyFont="1" applyFill="1" applyBorder="1" applyAlignment="1">
      <alignment horizontal="right"/>
    </xf>
    <xf numFmtId="0" fontId="28" fillId="4" borderId="6" xfId="0" applyFont="1" applyFill="1" applyBorder="1" applyAlignment="1">
      <alignment horizontal="right"/>
    </xf>
    <xf numFmtId="0" fontId="28" fillId="3" borderId="6" xfId="0" applyFont="1" applyFill="1" applyBorder="1" applyAlignment="1">
      <alignment horizontal="right"/>
    </xf>
    <xf numFmtId="0" fontId="17" fillId="3" borderId="6" xfId="0" applyFont="1" applyFill="1" applyBorder="1" applyAlignment="1">
      <alignment horizontal="left"/>
    </xf>
    <xf numFmtId="0" fontId="17" fillId="3" borderId="0" xfId="0" applyFont="1" applyFill="1" applyAlignment="1">
      <alignment horizontal="left"/>
    </xf>
    <xf numFmtId="164" fontId="17" fillId="3" borderId="0" xfId="0" applyNumberFormat="1" applyFont="1" applyFill="1" applyAlignment="1">
      <alignment horizontal="left"/>
    </xf>
    <xf numFmtId="164" fontId="17" fillId="3" borderId="6" xfId="0" applyNumberFormat="1" applyFont="1" applyFill="1" applyBorder="1" applyAlignment="1">
      <alignment horizontal="left"/>
    </xf>
    <xf numFmtId="168" fontId="17" fillId="3" borderId="0" xfId="0" applyNumberFormat="1" applyFont="1" applyFill="1" applyAlignment="1">
      <alignment horizontal="left"/>
    </xf>
    <xf numFmtId="0" fontId="64" fillId="4" borderId="0" xfId="0" applyFont="1" applyFill="1" applyAlignment="1">
      <alignment horizontal="right"/>
    </xf>
    <xf numFmtId="0" fontId="13" fillId="3" borderId="0" xfId="0" applyFont="1" applyFill="1" applyAlignment="1">
      <alignment horizontal="left"/>
    </xf>
    <xf numFmtId="170" fontId="13" fillId="3" borderId="0" xfId="0" applyNumberFormat="1" applyFont="1" applyFill="1" applyAlignment="1">
      <alignment horizontal="left"/>
    </xf>
    <xf numFmtId="0" fontId="17" fillId="10" borderId="0" xfId="0" applyFont="1" applyFill="1" applyAlignment="1" applyProtection="1">
      <alignment horizontal="left"/>
      <protection locked="0"/>
    </xf>
    <xf numFmtId="0" fontId="12" fillId="0" borderId="0" xfId="0" applyFont="1" applyAlignment="1">
      <alignment horizontal="left"/>
    </xf>
    <xf numFmtId="0" fontId="12" fillId="0" borderId="0" xfId="0" applyFont="1" applyAlignment="1">
      <alignment horizontal="center"/>
    </xf>
    <xf numFmtId="0" fontId="63" fillId="6" borderId="1" xfId="0" applyFont="1" applyFill="1" applyBorder="1" applyAlignment="1">
      <alignment horizontal="center"/>
    </xf>
    <xf numFmtId="165" fontId="18" fillId="4" borderId="0" xfId="0" applyNumberFormat="1" applyFont="1" applyFill="1"/>
    <xf numFmtId="165" fontId="18" fillId="5" borderId="0" xfId="0" applyNumberFormat="1" applyFont="1" applyFill="1"/>
    <xf numFmtId="165" fontId="18" fillId="6" borderId="0" xfId="0" applyNumberFormat="1" applyFont="1" applyFill="1"/>
    <xf numFmtId="165" fontId="18" fillId="7" borderId="0" xfId="0" applyNumberFormat="1" applyFont="1" applyFill="1"/>
    <xf numFmtId="165" fontId="18" fillId="8" borderId="0" xfId="0" applyNumberFormat="1" applyFont="1" applyFill="1"/>
    <xf numFmtId="165" fontId="18" fillId="9" borderId="0" xfId="0" applyNumberFormat="1" applyFont="1" applyFill="1"/>
    <xf numFmtId="165" fontId="18" fillId="3" borderId="0" xfId="0" applyNumberFormat="1" applyFont="1" applyFill="1"/>
    <xf numFmtId="165" fontId="18" fillId="10" borderId="0" xfId="0" applyNumberFormat="1" applyFont="1" applyFill="1"/>
    <xf numFmtId="0" fontId="65" fillId="0" borderId="0" xfId="0" applyFont="1"/>
    <xf numFmtId="0" fontId="18" fillId="14" borderId="0" xfId="0" applyFont="1" applyFill="1"/>
    <xf numFmtId="0" fontId="68" fillId="3" borderId="1" xfId="0" applyFont="1" applyFill="1" applyBorder="1" applyAlignment="1" applyProtection="1">
      <alignment horizontal="center"/>
      <protection locked="0"/>
    </xf>
    <xf numFmtId="0" fontId="9" fillId="0" borderId="0" xfId="0" applyFont="1" applyAlignment="1">
      <alignment vertical="top" wrapText="1"/>
    </xf>
    <xf numFmtId="0" fontId="17" fillId="10" borderId="11" xfId="0" applyFont="1" applyFill="1" applyBorder="1" applyAlignment="1" applyProtection="1">
      <alignment vertical="center"/>
      <protection locked="0"/>
    </xf>
    <xf numFmtId="0" fontId="17" fillId="10" borderId="11" xfId="0" applyFont="1" applyFill="1" applyBorder="1" applyAlignment="1" applyProtection="1">
      <alignment vertical="top" wrapText="1"/>
      <protection locked="0"/>
    </xf>
    <xf numFmtId="0" fontId="59" fillId="10" borderId="11" xfId="0" applyFont="1" applyFill="1" applyBorder="1" applyProtection="1">
      <protection locked="0"/>
    </xf>
    <xf numFmtId="14" fontId="17" fillId="10" borderId="11" xfId="0" applyNumberFormat="1" applyFont="1" applyFill="1" applyBorder="1" applyAlignment="1" applyProtection="1">
      <alignment horizontal="left" vertical="center"/>
      <protection locked="0"/>
    </xf>
    <xf numFmtId="49" fontId="17" fillId="10" borderId="11" xfId="0" applyNumberFormat="1" applyFont="1" applyFill="1" applyBorder="1" applyAlignment="1" applyProtection="1">
      <alignment horizontal="left" vertical="top" wrapText="1"/>
      <protection locked="0"/>
    </xf>
    <xf numFmtId="0" fontId="9" fillId="0" borderId="12" xfId="0" applyFont="1" applyBorder="1" applyProtection="1">
      <protection locked="0"/>
    </xf>
    <xf numFmtId="0" fontId="18" fillId="0" borderId="0" xfId="0" applyFont="1" applyAlignment="1">
      <alignment horizontal="right"/>
    </xf>
    <xf numFmtId="0" fontId="18" fillId="0" borderId="0" xfId="0" applyFont="1" applyAlignment="1">
      <alignment horizontal="left" vertical="center"/>
    </xf>
    <xf numFmtId="0" fontId="84" fillId="6" borderId="0" xfId="0" applyFont="1" applyFill="1" applyAlignment="1">
      <alignment horizontal="center" vertical="center"/>
    </xf>
    <xf numFmtId="0" fontId="12" fillId="0" borderId="0" xfId="0" applyFont="1" applyAlignment="1">
      <alignment horizontal="left" vertical="top" wrapText="1"/>
    </xf>
    <xf numFmtId="0" fontId="12" fillId="0" borderId="0" xfId="0" applyFont="1" applyAlignment="1">
      <alignment vertical="top" wrapText="1"/>
    </xf>
    <xf numFmtId="0" fontId="51" fillId="0" borderId="0" xfId="0" applyFont="1" applyAlignment="1">
      <alignment horizontal="left" vertical="top" wrapText="1"/>
    </xf>
    <xf numFmtId="0" fontId="62" fillId="0" borderId="12" xfId="1" applyFont="1" applyBorder="1" applyAlignment="1" applyProtection="1">
      <alignment horizontal="center" vertical="top" wrapText="1"/>
    </xf>
    <xf numFmtId="0" fontId="41" fillId="11" borderId="0" xfId="0" applyFont="1" applyFill="1" applyAlignment="1">
      <alignment horizontal="center" vertical="center"/>
    </xf>
    <xf numFmtId="0" fontId="13" fillId="8" borderId="0" xfId="0" applyFont="1" applyFill="1" applyAlignment="1">
      <alignment horizontal="center" wrapText="1"/>
    </xf>
    <xf numFmtId="0" fontId="13" fillId="3" borderId="0" xfId="0" applyFont="1" applyFill="1" applyAlignment="1">
      <alignment horizontal="center" wrapText="1"/>
    </xf>
    <xf numFmtId="0" fontId="14" fillId="3" borderId="6" xfId="0" applyFont="1" applyFill="1" applyBorder="1" applyAlignment="1">
      <alignment horizontal="center" vertical="top" wrapText="1"/>
    </xf>
    <xf numFmtId="0" fontId="18" fillId="12" borderId="0" xfId="0" applyFont="1" applyFill="1" applyAlignment="1">
      <alignment horizontal="right"/>
    </xf>
    <xf numFmtId="0" fontId="18" fillId="3" borderId="0" xfId="0" applyFont="1" applyFill="1" applyAlignment="1">
      <alignment horizontal="left"/>
    </xf>
    <xf numFmtId="0" fontId="15" fillId="6" borderId="0" xfId="0" applyFont="1" applyFill="1" applyAlignment="1">
      <alignment horizontal="center" vertical="center"/>
    </xf>
    <xf numFmtId="0" fontId="13" fillId="8" borderId="0" xfId="0" applyFont="1" applyFill="1" applyAlignment="1">
      <alignment horizontal="center" vertical="center" wrapText="1"/>
    </xf>
    <xf numFmtId="0" fontId="13" fillId="3" borderId="0" xfId="0" applyFont="1" applyFill="1" applyAlignment="1">
      <alignment horizontal="center" vertical="center" wrapText="1"/>
    </xf>
    <xf numFmtId="0" fontId="15" fillId="6" borderId="0" xfId="0" applyFont="1" applyFill="1" applyAlignment="1">
      <alignment horizontal="center" vertical="center" wrapText="1"/>
    </xf>
    <xf numFmtId="0" fontId="14" fillId="8" borderId="8" xfId="0" applyFont="1" applyFill="1" applyBorder="1" applyAlignment="1">
      <alignment horizontal="center" vertical="top" wrapText="1"/>
    </xf>
    <xf numFmtId="0" fontId="54" fillId="9" borderId="0" xfId="0" applyFont="1" applyFill="1" applyAlignment="1">
      <alignment horizontal="center" vertical="center" textRotation="90" wrapText="1"/>
    </xf>
    <xf numFmtId="0" fontId="54" fillId="9" borderId="0" xfId="0" applyFont="1" applyFill="1" applyAlignment="1">
      <alignment horizontal="left" vertical="center" textRotation="90"/>
    </xf>
    <xf numFmtId="0" fontId="49" fillId="6" borderId="0" xfId="0" applyFont="1" applyFill="1" applyAlignment="1">
      <alignment horizontal="center" vertical="center"/>
    </xf>
    <xf numFmtId="0" fontId="60" fillId="6" borderId="0" xfId="0" applyFont="1" applyFill="1" applyAlignment="1">
      <alignment horizontal="center" vertical="center"/>
    </xf>
    <xf numFmtId="0" fontId="52" fillId="10" borderId="0" xfId="0" applyFont="1" applyFill="1" applyAlignment="1">
      <alignment horizontal="center" vertical="center"/>
    </xf>
    <xf numFmtId="0" fontId="52" fillId="9" borderId="0" xfId="0" applyFont="1" applyFill="1" applyAlignment="1">
      <alignment horizontal="center" vertical="center"/>
    </xf>
    <xf numFmtId="0" fontId="61" fillId="0" borderId="0" xfId="0" applyFont="1" applyAlignment="1">
      <alignment horizontal="center" vertical="top"/>
    </xf>
    <xf numFmtId="0" fontId="54" fillId="10" borderId="0" xfId="0" applyFont="1" applyFill="1" applyAlignment="1">
      <alignment horizontal="center" vertical="center" textRotation="90" wrapText="1"/>
    </xf>
    <xf numFmtId="0" fontId="54" fillId="10" borderId="0" xfId="0" applyFont="1" applyFill="1" applyAlignment="1">
      <alignment horizontal="left" vertical="center" textRotation="90"/>
    </xf>
    <xf numFmtId="0" fontId="49" fillId="6" borderId="0" xfId="0" applyFont="1" applyFill="1" applyAlignment="1">
      <alignment horizontal="center" vertical="center" wrapText="1"/>
    </xf>
    <xf numFmtId="0" fontId="9" fillId="6" borderId="0" xfId="0" applyFont="1" applyFill="1" applyAlignment="1">
      <alignment horizontal="center"/>
    </xf>
    <xf numFmtId="0" fontId="63" fillId="6" borderId="1" xfId="0" applyFont="1" applyFill="1" applyBorder="1" applyAlignment="1">
      <alignment horizontal="center"/>
    </xf>
    <xf numFmtId="0" fontId="66" fillId="8" borderId="1" xfId="0" applyFont="1" applyFill="1" applyBorder="1" applyAlignment="1">
      <alignment horizontal="left"/>
    </xf>
    <xf numFmtId="164" fontId="68" fillId="3" borderId="1" xfId="0" applyNumberFormat="1" applyFont="1" applyFill="1" applyBorder="1" applyAlignment="1" applyProtection="1">
      <alignment horizontal="center"/>
      <protection locked="0"/>
    </xf>
    <xf numFmtId="0" fontId="68" fillId="3" borderId="1" xfId="0" applyFont="1" applyFill="1" applyBorder="1" applyAlignment="1" applyProtection="1">
      <alignment horizontal="center"/>
      <protection locked="0"/>
    </xf>
    <xf numFmtId="0" fontId="67" fillId="8" borderId="1" xfId="0" applyFont="1" applyFill="1" applyBorder="1" applyAlignment="1">
      <alignment horizontal="left"/>
    </xf>
    <xf numFmtId="14" fontId="68" fillId="3" borderId="2" xfId="0" applyNumberFormat="1" applyFont="1" applyFill="1" applyBorder="1" applyAlignment="1" applyProtection="1">
      <alignment horizontal="center"/>
      <protection locked="0"/>
    </xf>
    <xf numFmtId="14" fontId="68" fillId="3" borderId="3" xfId="0" applyNumberFormat="1" applyFont="1" applyFill="1" applyBorder="1" applyAlignment="1" applyProtection="1">
      <alignment horizontal="center"/>
      <protection locked="0"/>
    </xf>
    <xf numFmtId="9" fontId="68" fillId="3" borderId="1" xfId="0" applyNumberFormat="1" applyFont="1" applyFill="1" applyBorder="1" applyAlignment="1" applyProtection="1">
      <alignment horizontal="center"/>
      <protection locked="0"/>
    </xf>
    <xf numFmtId="0" fontId="63" fillId="6" borderId="2" xfId="0" applyFont="1" applyFill="1" applyBorder="1" applyAlignment="1">
      <alignment horizontal="center"/>
    </xf>
    <xf numFmtId="0" fontId="63" fillId="6" borderId="4" xfId="0" applyFont="1" applyFill="1" applyBorder="1" applyAlignment="1">
      <alignment horizontal="center"/>
    </xf>
    <xf numFmtId="0" fontId="63" fillId="6" borderId="3" xfId="0" applyFont="1" applyFill="1" applyBorder="1" applyAlignment="1">
      <alignment horizontal="center"/>
    </xf>
    <xf numFmtId="0" fontId="24" fillId="6" borderId="0" xfId="0" applyFont="1" applyFill="1" applyAlignment="1">
      <alignment horizontal="center" vertical="center" wrapText="1"/>
    </xf>
  </cellXfs>
  <cellStyles count="51">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4" builtinId="27" customBuiltin="1"/>
    <cellStyle name="Calculation" xfId="18" builtinId="22" customBuiltin="1"/>
    <cellStyle name="Check Cell" xfId="20" builtinId="23" customBuiltin="1"/>
    <cellStyle name="DESNO" xfId="50" xr:uid="{FF26DA06-52B5-4FF6-90A0-6D0B30AC0439}"/>
    <cellStyle name="Explanatory Text" xfId="22"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1" builtinId="8"/>
    <cellStyle name="Input" xfId="16" builtinId="20" customBuiltin="1"/>
    <cellStyle name="Linked Cell" xfId="19" builtinId="24" customBuiltin="1"/>
    <cellStyle name="Navadno 2" xfId="2" xr:uid="{044A0797-E70C-4EB2-945E-57DB1F7F1EEB}"/>
    <cellStyle name="Navadno 3" xfId="3" xr:uid="{C9FFA6EF-E436-4BEA-91C5-4F53169C7054}"/>
    <cellStyle name="Navadno 4" xfId="4" xr:uid="{C8859AD2-BAFC-414C-870B-4849C3520BAB}"/>
    <cellStyle name="Navadno 5" xfId="5" xr:uid="{FF82F4C7-F45B-46CC-BEE6-4BF50858DF8D}"/>
    <cellStyle name="Navadno 6" xfId="6" xr:uid="{C964B562-7705-4D29-8379-2D91914BEC3B}"/>
    <cellStyle name="Neutral" xfId="15" builtinId="28" customBuiltin="1"/>
    <cellStyle name="Normal" xfId="0" builtinId="0"/>
    <cellStyle name="Normal 2" xfId="7" xr:uid="{3317A86F-83DE-426A-BE03-FBFCEED7D757}"/>
    <cellStyle name="Normal 3" xfId="48" xr:uid="{C933B8A4-F2F0-4CDC-8314-6E3152C5F08D}"/>
    <cellStyle name="Note 2" xfId="49" xr:uid="{72DFB308-B87B-4742-B4D7-995F5FB103C1}"/>
    <cellStyle name="Output" xfId="17" builtinId="21" customBuiltin="1"/>
    <cellStyle name="Title" xfId="8" builtinId="15" customBuiltin="1"/>
    <cellStyle name="Total" xfId="23" builtinId="25" customBuiltin="1"/>
    <cellStyle name="Warning Text" xfId="21" builtinId="11" customBuiltin="1"/>
  </cellStyles>
  <dxfs count="80">
    <dxf>
      <fill>
        <patternFill>
          <bgColor rgb="FFFF0000"/>
        </patternFill>
      </fill>
    </dxf>
    <dxf>
      <fill>
        <patternFill>
          <bgColor rgb="FF92D050"/>
        </patternFill>
      </fill>
    </dxf>
    <dxf>
      <fill>
        <patternFill>
          <bgColor rgb="FFFF0000"/>
        </patternFill>
      </fill>
    </dxf>
    <dxf>
      <fill>
        <patternFill>
          <bgColor rgb="FF92D050"/>
        </patternFill>
      </fill>
    </dxf>
    <dxf>
      <font>
        <color theme="0"/>
      </font>
      <fill>
        <patternFill>
          <bgColor rgb="FFFF0000"/>
        </patternFill>
      </fill>
    </dxf>
    <dxf>
      <font>
        <color theme="1"/>
      </font>
      <fill>
        <patternFill>
          <bgColor rgb="FF92D050"/>
        </patternFill>
      </fill>
    </dxf>
    <dxf>
      <fill>
        <patternFill>
          <bgColor rgb="FFFF0000"/>
        </patternFill>
      </fill>
    </dxf>
    <dxf>
      <fill>
        <patternFill>
          <bgColor rgb="FF92D050"/>
        </patternFill>
      </fill>
    </dxf>
    <dxf>
      <font>
        <color theme="0"/>
      </font>
      <fill>
        <patternFill>
          <bgColor rgb="FFFF0000"/>
        </patternFill>
      </fill>
    </dxf>
    <dxf>
      <font>
        <color theme="1"/>
      </font>
      <fill>
        <patternFill>
          <bgColor rgb="FF92D050"/>
        </patternFill>
      </fill>
    </dxf>
    <dxf>
      <numFmt numFmtId="175" formatCode="#,##0.00\ &quot;€/tm&quot;"/>
    </dxf>
    <dxf>
      <numFmt numFmtId="175" formatCode="#,##0.00\ &quot;€/tm&quot;"/>
    </dxf>
    <dxf>
      <numFmt numFmtId="175" formatCode="#,##0.00\ &quot;€/tm&quot;"/>
    </dxf>
    <dxf>
      <border>
        <left style="thin">
          <color rgb="FFFD6E41"/>
        </left>
        <right style="thin">
          <color rgb="FFFD6E41"/>
        </right>
        <top style="thin">
          <color rgb="FFFD6E41"/>
        </top>
        <bottom style="thin">
          <color rgb="FFFD6E41"/>
        </bottom>
        <vertical/>
        <horizontal/>
      </border>
    </dxf>
    <dxf>
      <font>
        <color rgb="FFCFF5D8"/>
      </font>
    </dxf>
    <dxf>
      <font>
        <color rgb="FFCFF5D8"/>
      </font>
    </dxf>
    <dxf>
      <font>
        <color rgb="FFCFF5D8"/>
      </font>
    </dxf>
    <dxf>
      <font>
        <color rgb="FFCFF5D8"/>
      </font>
    </dxf>
    <dxf>
      <font>
        <color rgb="FF41967B"/>
      </font>
    </dxf>
    <dxf>
      <font>
        <color rgb="FF41967B"/>
      </font>
    </dxf>
    <dxf>
      <font>
        <color rgb="FFD4FADB"/>
      </font>
    </dxf>
    <dxf>
      <font>
        <color rgb="FFD4FADB"/>
      </font>
    </dxf>
    <dxf>
      <border>
        <bottom style="thin">
          <color rgb="FF5FB390"/>
        </bottom>
        <vertical/>
        <horizontal/>
      </border>
    </dxf>
    <dxf>
      <font>
        <color rgb="FFA2E3BB"/>
      </font>
    </dxf>
    <dxf>
      <font>
        <color rgb="FFA2E3BB"/>
      </font>
    </dxf>
    <dxf>
      <font>
        <color rgb="FFD4FADB"/>
      </font>
    </dxf>
    <dxf>
      <font>
        <color rgb="FFD4FADB"/>
      </font>
    </dxf>
    <dxf>
      <border>
        <bottom style="thin">
          <color rgb="FF5FB390"/>
        </bottom>
        <vertical/>
        <horizontal/>
      </border>
    </dxf>
    <dxf>
      <font>
        <color rgb="FFA2E3BB"/>
      </font>
    </dxf>
    <dxf>
      <font>
        <color rgb="FFCFF5D8"/>
      </font>
    </dxf>
    <dxf>
      <font>
        <color rgb="FFD4FADB"/>
      </font>
    </dxf>
    <dxf>
      <font>
        <color rgb="FFD4FADB"/>
      </font>
    </dxf>
    <dxf>
      <border>
        <bottom style="thin">
          <color rgb="FF5FB390"/>
        </bottom>
        <vertical/>
        <horizontal/>
      </border>
    </dxf>
    <dxf>
      <font>
        <color rgb="FFA2E3BB"/>
      </font>
    </dxf>
    <dxf>
      <font>
        <color rgb="FFA2E3BB"/>
      </font>
    </dxf>
    <dxf>
      <font>
        <color rgb="FFD4FADB"/>
      </font>
    </dxf>
    <dxf>
      <font>
        <color rgb="FFD4FADB"/>
      </font>
    </dxf>
    <dxf>
      <border>
        <bottom style="thin">
          <color rgb="FF5FB390"/>
        </bottom>
        <vertical/>
        <horizontal/>
      </border>
    </dxf>
    <dxf>
      <font>
        <color rgb="FFA2E3BB"/>
      </font>
    </dxf>
    <dxf>
      <font>
        <color rgb="FFCFF5D8"/>
      </font>
    </dxf>
    <dxf>
      <font>
        <b/>
        <i val="0"/>
        <color rgb="FF0E3A35"/>
      </font>
    </dxf>
    <dxf>
      <font>
        <b/>
        <i val="0"/>
        <color rgb="FF134D46"/>
      </font>
    </dxf>
    <dxf>
      <font>
        <color theme="0"/>
      </font>
    </dxf>
    <dxf>
      <font>
        <b/>
        <i val="0"/>
        <color rgb="FF134D46"/>
      </font>
    </dxf>
    <dxf>
      <border>
        <bottom style="thin">
          <color rgb="FFA2E3BB"/>
        </bottom>
        <vertical/>
        <horizontal/>
      </border>
    </dxf>
    <dxf>
      <border>
        <bottom style="thin">
          <color rgb="FF0E3A35"/>
        </bottom>
        <vertical/>
        <horizontal/>
      </border>
    </dxf>
    <dxf>
      <font>
        <color theme="0"/>
      </font>
    </dxf>
    <dxf>
      <border>
        <bottom style="thin">
          <color rgb="FF41967B"/>
        </bottom>
        <vertical/>
        <horizontal/>
      </border>
    </dxf>
    <dxf>
      <font>
        <color rgb="FFFD6E41"/>
      </font>
    </dxf>
    <dxf>
      <border>
        <bottom style="thin">
          <color rgb="FFD4FADB"/>
        </bottom>
        <vertical/>
        <horizontal/>
      </border>
    </dxf>
    <dxf>
      <border>
        <bottom style="thin">
          <color rgb="FF41967B"/>
        </bottom>
        <vertical/>
        <horizontal/>
      </border>
    </dxf>
    <dxf>
      <border>
        <bottom style="thin">
          <color rgb="FF41967B"/>
        </bottom>
        <vertical/>
        <horizontal/>
      </border>
    </dxf>
    <dxf>
      <border>
        <bottom style="thin">
          <color rgb="FF41967B"/>
        </bottom>
        <vertical/>
        <horizontal/>
      </border>
    </dxf>
    <dxf>
      <border>
        <bottom style="thin">
          <color rgb="FF41967B"/>
        </bottom>
        <vertical/>
        <horizontal/>
      </border>
    </dxf>
    <dxf>
      <border>
        <bottom style="thin">
          <color rgb="FF41967B"/>
        </bottom>
        <vertical/>
        <horizontal/>
      </border>
    </dxf>
    <dxf>
      <border>
        <bottom style="thin">
          <color rgb="FF41967B"/>
        </bottom>
        <vertical/>
        <horizontal/>
      </border>
    </dxf>
    <dxf>
      <border>
        <bottom style="thin">
          <color rgb="FF41967B"/>
        </bottom>
        <vertical/>
        <horizontal/>
      </border>
    </dxf>
    <dxf>
      <font>
        <b/>
        <i val="0"/>
        <color rgb="FFFD6E41"/>
      </font>
    </dxf>
    <dxf>
      <font>
        <b/>
        <i val="0"/>
        <color rgb="FFFD6E41"/>
      </font>
    </dxf>
    <dxf>
      <font>
        <b/>
        <i val="0"/>
        <color rgb="FFFD6E41"/>
      </font>
    </dxf>
    <dxf>
      <border>
        <bottom style="thin">
          <color rgb="FF41967B"/>
        </bottom>
        <vertical/>
        <horizontal/>
      </border>
    </dxf>
    <dxf>
      <font>
        <b/>
        <i val="0"/>
        <color rgb="FFFD6E41"/>
      </font>
    </dxf>
    <dxf>
      <font>
        <b/>
        <i val="0"/>
        <color rgb="FFFD6E41"/>
      </font>
    </dxf>
    <dxf>
      <font>
        <b/>
        <i val="0"/>
        <color rgb="FFFD6E41"/>
      </font>
    </dxf>
    <dxf>
      <font>
        <color rgb="FFFD6E41"/>
      </font>
    </dxf>
    <dxf>
      <font>
        <color rgb="FFFD6E41"/>
      </font>
    </dxf>
    <dxf>
      <font>
        <color rgb="FFFD6E41"/>
      </font>
    </dxf>
    <dxf>
      <font>
        <color rgb="FFFD6E41"/>
      </font>
    </dxf>
    <dxf>
      <font>
        <color rgb="FFFD6E41"/>
      </font>
    </dxf>
    <dxf>
      <font>
        <color rgb="FFFD6E41"/>
      </font>
    </dxf>
    <dxf>
      <border>
        <bottom style="thin">
          <color rgb="FF41967B"/>
        </bottom>
        <vertical/>
        <horizontal/>
      </border>
    </dxf>
    <dxf>
      <font>
        <color rgb="FF134D46"/>
      </font>
    </dxf>
    <dxf>
      <border>
        <bottom style="thin">
          <color rgb="FF41967B"/>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
      <border>
        <left style="thin">
          <color rgb="FFFD6E41"/>
        </left>
        <right style="thin">
          <color rgb="FFFD6E41"/>
        </right>
        <top style="thin">
          <color rgb="FFFD6E41"/>
        </top>
        <bottom style="thin">
          <color rgb="FFFD6E41"/>
        </bottom>
        <vertical/>
        <horizontal/>
      </border>
    </dxf>
  </dxfs>
  <tableStyles count="0" defaultTableStyle="TableStyleMedium2" defaultPivotStyle="PivotStyleLight16"/>
  <colors>
    <mruColors>
      <color rgb="FFA2E3BB"/>
      <color rgb="FF5FB390"/>
      <color rgb="FFD4FADB"/>
      <color rgb="FFFD6E41"/>
      <color rgb="FF41967B"/>
      <color rgb="FFBBF7C6"/>
      <color rgb="FF134D46"/>
      <color rgb="FFCFF5D8"/>
      <color rgb="FF0E3A35"/>
      <color rgb="FFBAF1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fmlaLink="Nastavitve!$E$9"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checked="Checked" firstButton="1" fmlaLink="Nastavitve!$E$10" lockText="1"/>
</file>

<file path=xl/ctrlProps/ctrlProp6.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PG"/><Relationship Id="rId6" Type="http://schemas.openxmlformats.org/officeDocument/2006/relationships/image" Target="../media/image6.jpg"/><Relationship Id="rId5" Type="http://schemas.openxmlformats.org/officeDocument/2006/relationships/image" Target="../media/image5.jp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101</xdr:row>
      <xdr:rowOff>0</xdr:rowOff>
    </xdr:from>
    <xdr:to>
      <xdr:col>13</xdr:col>
      <xdr:colOff>38100</xdr:colOff>
      <xdr:row>113</xdr:row>
      <xdr:rowOff>10346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16430625"/>
          <a:ext cx="6534150" cy="2296346"/>
        </a:xfrm>
        <a:prstGeom prst="rect">
          <a:avLst/>
        </a:prstGeom>
      </xdr:spPr>
    </xdr:pic>
    <xdr:clientData/>
  </xdr:twoCellAnchor>
  <xdr:twoCellAnchor editAs="oneCell">
    <xdr:from>
      <xdr:col>1</xdr:col>
      <xdr:colOff>0</xdr:colOff>
      <xdr:row>36</xdr:row>
      <xdr:rowOff>180975</xdr:rowOff>
    </xdr:from>
    <xdr:to>
      <xdr:col>13</xdr:col>
      <xdr:colOff>38100</xdr:colOff>
      <xdr:row>56</xdr:row>
      <xdr:rowOff>54709</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075" y="7896225"/>
          <a:ext cx="6534150" cy="3683734"/>
        </a:xfrm>
        <a:prstGeom prst="rect">
          <a:avLst/>
        </a:prstGeom>
      </xdr:spPr>
    </xdr:pic>
    <xdr:clientData/>
  </xdr:twoCellAnchor>
  <xdr:twoCellAnchor editAs="oneCell">
    <xdr:from>
      <xdr:col>1</xdr:col>
      <xdr:colOff>0</xdr:colOff>
      <xdr:row>4</xdr:row>
      <xdr:rowOff>0</xdr:rowOff>
    </xdr:from>
    <xdr:to>
      <xdr:col>7</xdr:col>
      <xdr:colOff>409575</xdr:colOff>
      <xdr:row>30</xdr:row>
      <xdr:rowOff>62225</xdr:rowOff>
    </xdr:to>
    <xdr:pic>
      <xdr:nvPicPr>
        <xdr:cNvPr id="7" name="Picture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19075" y="714375"/>
          <a:ext cx="3657600" cy="5015225"/>
        </a:xfrm>
        <a:prstGeom prst="rect">
          <a:avLst/>
        </a:prstGeom>
      </xdr:spPr>
    </xdr:pic>
    <xdr:clientData/>
  </xdr:twoCellAnchor>
  <xdr:twoCellAnchor editAs="oneCell">
    <xdr:from>
      <xdr:col>4</xdr:col>
      <xdr:colOff>0</xdr:colOff>
      <xdr:row>66</xdr:row>
      <xdr:rowOff>0</xdr:rowOff>
    </xdr:from>
    <xdr:to>
      <xdr:col>6</xdr:col>
      <xdr:colOff>0</xdr:colOff>
      <xdr:row>71</xdr:row>
      <xdr:rowOff>147530</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638300" y="12573000"/>
          <a:ext cx="1219200" cy="1100030"/>
        </a:xfrm>
        <a:prstGeom prst="rect">
          <a:avLst/>
        </a:prstGeom>
      </xdr:spPr>
    </xdr:pic>
    <xdr:clientData/>
  </xdr:twoCellAnchor>
  <xdr:twoCellAnchor editAs="oneCell">
    <xdr:from>
      <xdr:col>1</xdr:col>
      <xdr:colOff>0</xdr:colOff>
      <xdr:row>78</xdr:row>
      <xdr:rowOff>16309</xdr:rowOff>
    </xdr:from>
    <xdr:to>
      <xdr:col>13</xdr:col>
      <xdr:colOff>0</xdr:colOff>
      <xdr:row>83</xdr:row>
      <xdr:rowOff>114300</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19075" y="15446809"/>
          <a:ext cx="6496050" cy="1050491"/>
        </a:xfrm>
        <a:prstGeom prst="rect">
          <a:avLst/>
        </a:prstGeom>
      </xdr:spPr>
    </xdr:pic>
    <xdr:clientData/>
  </xdr:twoCellAnchor>
  <xdr:twoCellAnchor editAs="oneCell">
    <xdr:from>
      <xdr:col>1</xdr:col>
      <xdr:colOff>0</xdr:colOff>
      <xdr:row>88</xdr:row>
      <xdr:rowOff>1</xdr:rowOff>
    </xdr:from>
    <xdr:to>
      <xdr:col>13</xdr:col>
      <xdr:colOff>0</xdr:colOff>
      <xdr:row>93</xdr:row>
      <xdr:rowOff>97992</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219075" y="17335501"/>
          <a:ext cx="6496050" cy="10504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31</xdr:row>
          <xdr:rowOff>0</xdr:rowOff>
        </xdr:to>
        <xdr:sp macro="" textlink="">
          <xdr:nvSpPr>
            <xdr:cNvPr id="8196" name="Group Box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29</xdr:row>
          <xdr:rowOff>0</xdr:rowOff>
        </xdr:from>
        <xdr:to>
          <xdr:col>4</xdr:col>
          <xdr:colOff>1066800</xdr:colOff>
          <xdr:row>31</xdr:row>
          <xdr:rowOff>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1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Lastni dvig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1133475</xdr:colOff>
          <xdr:row>29</xdr:row>
          <xdr:rowOff>0</xdr:rowOff>
        </xdr:from>
        <xdr:to>
          <xdr:col>4</xdr:col>
          <xdr:colOff>1800225</xdr:colOff>
          <xdr:row>31</xdr:row>
          <xdr:rowOff>0</xdr:rowOff>
        </xdr:to>
        <xdr:sp macro="" textlink="">
          <xdr:nvSpPr>
            <xdr:cNvPr id="8209" name="Option Button 17" hidden="1">
              <a:extLst>
                <a:ext uri="{63B3BB69-23CF-44E3-9099-C40C66FF867C}">
                  <a14:compatExt spid="_x0000_s8209"/>
                </a:ext>
                <a:ext uri="{FF2B5EF4-FFF2-40B4-BE49-F238E27FC236}">
                  <a16:creationId xmlns:a16="http://schemas.microsoft.com/office/drawing/2014/main" id="{00000000-0008-0000-01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Dostava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19</xdr:row>
          <xdr:rowOff>0</xdr:rowOff>
        </xdr:to>
        <xdr:sp macro="" textlink="">
          <xdr:nvSpPr>
            <xdr:cNvPr id="8210" name="Group Box 18" hidden="1">
              <a:extLst>
                <a:ext uri="{63B3BB69-23CF-44E3-9099-C40C66FF867C}">
                  <a14:compatExt spid="_x0000_s8210"/>
                </a:ext>
                <a:ext uri="{FF2B5EF4-FFF2-40B4-BE49-F238E27FC236}">
                  <a16:creationId xmlns:a16="http://schemas.microsoft.com/office/drawing/2014/main" id="{00000000-0008-0000-0100-00001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17</xdr:row>
          <xdr:rowOff>0</xdr:rowOff>
        </xdr:from>
        <xdr:to>
          <xdr:col>4</xdr:col>
          <xdr:colOff>1057275</xdr:colOff>
          <xdr:row>19</xdr:row>
          <xdr:rowOff>0</xdr:rowOff>
        </xdr:to>
        <xdr:sp macro="" textlink="">
          <xdr:nvSpPr>
            <xdr:cNvPr id="8211" name="Option Button 19" hidden="1">
              <a:extLst>
                <a:ext uri="{63B3BB69-23CF-44E3-9099-C40C66FF867C}">
                  <a14:compatExt spid="_x0000_s8211"/>
                </a:ext>
                <a:ext uri="{FF2B5EF4-FFF2-40B4-BE49-F238E27FC236}">
                  <a16:creationId xmlns:a16="http://schemas.microsoft.com/office/drawing/2014/main" id="{00000000-0008-0000-01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Povpraševanje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1152525</xdr:colOff>
          <xdr:row>17</xdr:row>
          <xdr:rowOff>0</xdr:rowOff>
        </xdr:from>
        <xdr:to>
          <xdr:col>4</xdr:col>
          <xdr:colOff>1876425</xdr:colOff>
          <xdr:row>19</xdr:row>
          <xdr:rowOff>0</xdr:rowOff>
        </xdr:to>
        <xdr:sp macro="" textlink="">
          <xdr:nvSpPr>
            <xdr:cNvPr id="8212" name="Option Button 20" hidden="1">
              <a:extLst>
                <a:ext uri="{63B3BB69-23CF-44E3-9099-C40C66FF867C}">
                  <a14:compatExt spid="_x0000_s8212"/>
                </a:ext>
                <a:ext uri="{FF2B5EF4-FFF2-40B4-BE49-F238E27FC236}">
                  <a16:creationId xmlns:a16="http://schemas.microsoft.com/office/drawing/2014/main" id="{00000000-0008-0000-01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Naročilo</a:t>
              </a:r>
            </a:p>
          </xdr:txBody>
        </xdr:sp>
        <xdr:clientData/>
      </xdr:twoCellAnchor>
    </mc:Choice>
    <mc:Fallback/>
  </mc:AlternateContent>
  <xdr:twoCellAnchor editAs="oneCell">
    <xdr:from>
      <xdr:col>6</xdr:col>
      <xdr:colOff>0</xdr:colOff>
      <xdr:row>0</xdr:row>
      <xdr:rowOff>0</xdr:rowOff>
    </xdr:from>
    <xdr:to>
      <xdr:col>7</xdr:col>
      <xdr:colOff>289331</xdr:colOff>
      <xdr:row>1</xdr:row>
      <xdr:rowOff>264695</xdr:rowOff>
    </xdr:to>
    <xdr:pic>
      <xdr:nvPicPr>
        <xdr:cNvPr id="14" name="Slika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72050" y="0"/>
          <a:ext cx="1499006" cy="4266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xdr:colOff>
      <xdr:row>11</xdr:row>
      <xdr:rowOff>0</xdr:rowOff>
    </xdr:from>
    <xdr:to>
      <xdr:col>10</xdr:col>
      <xdr:colOff>1</xdr:colOff>
      <xdr:row>12</xdr:row>
      <xdr:rowOff>0</xdr:rowOff>
    </xdr:to>
    <xdr:sp macro="" textlink="">
      <xdr:nvSpPr>
        <xdr:cNvPr id="2" name="Pravokotni trikotnik 1">
          <a:extLst>
            <a:ext uri="{FF2B5EF4-FFF2-40B4-BE49-F238E27FC236}">
              <a16:creationId xmlns:a16="http://schemas.microsoft.com/office/drawing/2014/main" id="{00000000-0008-0000-0100-000002000000}"/>
            </a:ext>
          </a:extLst>
        </xdr:cNvPr>
        <xdr:cNvSpPr/>
      </xdr:nvSpPr>
      <xdr:spPr bwMode="auto">
        <a:xfrm>
          <a:off x="4010026" y="1905000"/>
          <a:ext cx="704850" cy="190500"/>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5</xdr:col>
      <xdr:colOff>0</xdr:colOff>
      <xdr:row>11</xdr:row>
      <xdr:rowOff>0</xdr:rowOff>
    </xdr:from>
    <xdr:to>
      <xdr:col>8</xdr:col>
      <xdr:colOff>0</xdr:colOff>
      <xdr:row>12</xdr:row>
      <xdr:rowOff>0</xdr:rowOff>
    </xdr:to>
    <xdr:sp macro="" textlink="">
      <xdr:nvSpPr>
        <xdr:cNvPr id="4" name="Pravokotni trikotnik 3">
          <a:extLst>
            <a:ext uri="{FF2B5EF4-FFF2-40B4-BE49-F238E27FC236}">
              <a16:creationId xmlns:a16="http://schemas.microsoft.com/office/drawing/2014/main" id="{00000000-0008-0000-0100-000004000000}"/>
            </a:ext>
          </a:extLst>
        </xdr:cNvPr>
        <xdr:cNvSpPr/>
      </xdr:nvSpPr>
      <xdr:spPr bwMode="auto">
        <a:xfrm flipH="1">
          <a:off x="3305175" y="2000250"/>
          <a:ext cx="704850" cy="200025"/>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3</xdr:col>
      <xdr:colOff>0</xdr:colOff>
      <xdr:row>11</xdr:row>
      <xdr:rowOff>0</xdr:rowOff>
    </xdr:from>
    <xdr:to>
      <xdr:col>4</xdr:col>
      <xdr:colOff>0</xdr:colOff>
      <xdr:row>12</xdr:row>
      <xdr:rowOff>0</xdr:rowOff>
    </xdr:to>
    <xdr:sp macro="" textlink="">
      <xdr:nvSpPr>
        <xdr:cNvPr id="12" name="Pravokotni trikotnik 11">
          <a:extLst>
            <a:ext uri="{FF2B5EF4-FFF2-40B4-BE49-F238E27FC236}">
              <a16:creationId xmlns:a16="http://schemas.microsoft.com/office/drawing/2014/main" id="{00000000-0008-0000-0100-00000C000000}"/>
            </a:ext>
          </a:extLst>
        </xdr:cNvPr>
        <xdr:cNvSpPr/>
      </xdr:nvSpPr>
      <xdr:spPr bwMode="auto">
        <a:xfrm>
          <a:off x="2276475" y="2000250"/>
          <a:ext cx="647700" cy="200025"/>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2</xdr:col>
      <xdr:colOff>0</xdr:colOff>
      <xdr:row>11</xdr:row>
      <xdr:rowOff>0</xdr:rowOff>
    </xdr:from>
    <xdr:to>
      <xdr:col>3</xdr:col>
      <xdr:colOff>0</xdr:colOff>
      <xdr:row>12</xdr:row>
      <xdr:rowOff>0</xdr:rowOff>
    </xdr:to>
    <xdr:sp macro="" textlink="">
      <xdr:nvSpPr>
        <xdr:cNvPr id="13" name="Pravokotni trikotnik 12">
          <a:extLst>
            <a:ext uri="{FF2B5EF4-FFF2-40B4-BE49-F238E27FC236}">
              <a16:creationId xmlns:a16="http://schemas.microsoft.com/office/drawing/2014/main" id="{00000000-0008-0000-0100-00000D000000}"/>
            </a:ext>
          </a:extLst>
        </xdr:cNvPr>
        <xdr:cNvSpPr/>
      </xdr:nvSpPr>
      <xdr:spPr bwMode="auto">
        <a:xfrm flipH="1">
          <a:off x="1628775" y="1905000"/>
          <a:ext cx="647700" cy="190500"/>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editAs="oneCell">
    <xdr:from>
      <xdr:col>11</xdr:col>
      <xdr:colOff>114657</xdr:colOff>
      <xdr:row>0</xdr:row>
      <xdr:rowOff>19050</xdr:rowOff>
    </xdr:from>
    <xdr:to>
      <xdr:col>12</xdr:col>
      <xdr:colOff>57150</xdr:colOff>
      <xdr:row>2</xdr:row>
      <xdr:rowOff>45620</xdr:rowOff>
    </xdr:to>
    <xdr:pic>
      <xdr:nvPicPr>
        <xdr:cNvPr id="15" name="Slika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77357" y="19050"/>
          <a:ext cx="1523643" cy="4266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331315</xdr:colOff>
      <xdr:row>0</xdr:row>
      <xdr:rowOff>0</xdr:rowOff>
    </xdr:from>
    <xdr:to>
      <xdr:col>20</xdr:col>
      <xdr:colOff>0</xdr:colOff>
      <xdr:row>9</xdr:row>
      <xdr:rowOff>0</xdr:rowOff>
    </xdr:to>
    <xdr:pic>
      <xdr:nvPicPr>
        <xdr:cNvPr id="39" name="Picture 38">
          <a:extLst>
            <a:ext uri="{FF2B5EF4-FFF2-40B4-BE49-F238E27FC236}">
              <a16:creationId xmlns:a16="http://schemas.microsoft.com/office/drawing/2014/main" id="{00000000-0008-0000-0200-000027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22569"/>
        <a:stretch/>
      </xdr:blipFill>
      <xdr:spPr>
        <a:xfrm>
          <a:off x="10808815" y="0"/>
          <a:ext cx="1104762" cy="1897673"/>
        </a:xfrm>
        <a:prstGeom prst="rect">
          <a:avLst/>
        </a:prstGeom>
      </xdr:spPr>
    </xdr:pic>
    <xdr:clientData/>
  </xdr:twoCellAnchor>
  <xdr:twoCellAnchor editAs="oneCell">
    <xdr:from>
      <xdr:col>15</xdr:col>
      <xdr:colOff>327651</xdr:colOff>
      <xdr:row>0</xdr:row>
      <xdr:rowOff>0</xdr:rowOff>
    </xdr:from>
    <xdr:to>
      <xdr:col>17</xdr:col>
      <xdr:colOff>0</xdr:colOff>
      <xdr:row>9</xdr:row>
      <xdr:rowOff>0</xdr:rowOff>
    </xdr:to>
    <xdr:pic>
      <xdr:nvPicPr>
        <xdr:cNvPr id="43" name="Picture 42">
          <a:extLst>
            <a:ext uri="{FF2B5EF4-FFF2-40B4-BE49-F238E27FC236}">
              <a16:creationId xmlns:a16="http://schemas.microsoft.com/office/drawing/2014/main" id="{00000000-0008-0000-0200-00002B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22569"/>
        <a:stretch/>
      </xdr:blipFill>
      <xdr:spPr>
        <a:xfrm>
          <a:off x="9147801" y="0"/>
          <a:ext cx="1101099" cy="1914525"/>
        </a:xfrm>
        <a:prstGeom prst="rect">
          <a:avLst/>
        </a:prstGeom>
      </xdr:spPr>
    </xdr:pic>
    <xdr:clientData/>
  </xdr:twoCellAnchor>
  <xdr:twoCellAnchor editAs="oneCell">
    <xdr:from>
      <xdr:col>12</xdr:col>
      <xdr:colOff>331315</xdr:colOff>
      <xdr:row>0</xdr:row>
      <xdr:rowOff>0</xdr:rowOff>
    </xdr:from>
    <xdr:to>
      <xdr:col>14</xdr:col>
      <xdr:colOff>0</xdr:colOff>
      <xdr:row>9</xdr:row>
      <xdr:rowOff>0</xdr:rowOff>
    </xdr:to>
    <xdr:pic>
      <xdr:nvPicPr>
        <xdr:cNvPr id="37" name="Picture 36">
          <a:extLst>
            <a:ext uri="{FF2B5EF4-FFF2-40B4-BE49-F238E27FC236}">
              <a16:creationId xmlns:a16="http://schemas.microsoft.com/office/drawing/2014/main" id="{00000000-0008-0000-0200-000025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b="22569"/>
        <a:stretch/>
      </xdr:blipFill>
      <xdr:spPr>
        <a:xfrm>
          <a:off x="7570315" y="0"/>
          <a:ext cx="1104762" cy="1897673"/>
        </a:xfrm>
        <a:prstGeom prst="rect">
          <a:avLst/>
        </a:prstGeom>
      </xdr:spPr>
    </xdr:pic>
    <xdr:clientData/>
  </xdr:twoCellAnchor>
  <xdr:twoCellAnchor editAs="oneCell">
    <xdr:from>
      <xdr:col>9</xdr:col>
      <xdr:colOff>331315</xdr:colOff>
      <xdr:row>0</xdr:row>
      <xdr:rowOff>0</xdr:rowOff>
    </xdr:from>
    <xdr:to>
      <xdr:col>11</xdr:col>
      <xdr:colOff>0</xdr:colOff>
      <xdr:row>9</xdr:row>
      <xdr:rowOff>0</xdr:rowOff>
    </xdr:to>
    <xdr:pic>
      <xdr:nvPicPr>
        <xdr:cNvPr id="41" name="Picture 40">
          <a:extLst>
            <a:ext uri="{FF2B5EF4-FFF2-40B4-BE49-F238E27FC236}">
              <a16:creationId xmlns:a16="http://schemas.microsoft.com/office/drawing/2014/main" id="{00000000-0008-0000-0200-000029000000}"/>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b="22569"/>
        <a:stretch/>
      </xdr:blipFill>
      <xdr:spPr>
        <a:xfrm>
          <a:off x="5932015" y="0"/>
          <a:ext cx="1097435" cy="1914525"/>
        </a:xfrm>
        <a:prstGeom prst="rect">
          <a:avLst/>
        </a:prstGeom>
      </xdr:spPr>
    </xdr:pic>
    <xdr:clientData/>
  </xdr:twoCellAnchor>
  <xdr:twoCellAnchor>
    <xdr:from>
      <xdr:col>13</xdr:col>
      <xdr:colOff>0</xdr:colOff>
      <xdr:row>7</xdr:row>
      <xdr:rowOff>161924</xdr:rowOff>
    </xdr:from>
    <xdr:to>
      <xdr:col>14</xdr:col>
      <xdr:colOff>0</xdr:colOff>
      <xdr:row>9</xdr:row>
      <xdr:rowOff>0</xdr:rowOff>
    </xdr:to>
    <xdr:sp macro="" textlink="">
      <xdr:nvSpPr>
        <xdr:cNvPr id="3" name="Pravokotni trikotnik 11">
          <a:extLst>
            <a:ext uri="{FF2B5EF4-FFF2-40B4-BE49-F238E27FC236}">
              <a16:creationId xmlns:a16="http://schemas.microsoft.com/office/drawing/2014/main" id="{00000000-0008-0000-0200-000003000000}"/>
            </a:ext>
          </a:extLst>
        </xdr:cNvPr>
        <xdr:cNvSpPr/>
      </xdr:nvSpPr>
      <xdr:spPr bwMode="auto">
        <a:xfrm>
          <a:off x="7705725" y="1323974"/>
          <a:ext cx="714375" cy="314326"/>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9</xdr:col>
      <xdr:colOff>0</xdr:colOff>
      <xdr:row>8</xdr:row>
      <xdr:rowOff>0</xdr:rowOff>
    </xdr:from>
    <xdr:to>
      <xdr:col>10</xdr:col>
      <xdr:colOff>0</xdr:colOff>
      <xdr:row>9</xdr:row>
      <xdr:rowOff>0</xdr:rowOff>
    </xdr:to>
    <xdr:sp macro="" textlink="">
      <xdr:nvSpPr>
        <xdr:cNvPr id="4" name="Pravokotni trikotnik 12">
          <a:extLst>
            <a:ext uri="{FF2B5EF4-FFF2-40B4-BE49-F238E27FC236}">
              <a16:creationId xmlns:a16="http://schemas.microsoft.com/office/drawing/2014/main" id="{00000000-0008-0000-0200-000004000000}"/>
            </a:ext>
          </a:extLst>
        </xdr:cNvPr>
        <xdr:cNvSpPr/>
      </xdr:nvSpPr>
      <xdr:spPr bwMode="auto">
        <a:xfrm flipH="1">
          <a:off x="5381625" y="1323975"/>
          <a:ext cx="714375" cy="161925"/>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19</xdr:col>
      <xdr:colOff>1</xdr:colOff>
      <xdr:row>8</xdr:row>
      <xdr:rowOff>0</xdr:rowOff>
    </xdr:from>
    <xdr:to>
      <xdr:col>20</xdr:col>
      <xdr:colOff>0</xdr:colOff>
      <xdr:row>9</xdr:row>
      <xdr:rowOff>0</xdr:rowOff>
    </xdr:to>
    <xdr:sp macro="" textlink="">
      <xdr:nvSpPr>
        <xdr:cNvPr id="5" name="Pravokotni trikotnik 11">
          <a:extLst>
            <a:ext uri="{FF2B5EF4-FFF2-40B4-BE49-F238E27FC236}">
              <a16:creationId xmlns:a16="http://schemas.microsoft.com/office/drawing/2014/main" id="{00000000-0008-0000-0200-000005000000}"/>
            </a:ext>
          </a:extLst>
        </xdr:cNvPr>
        <xdr:cNvSpPr/>
      </xdr:nvSpPr>
      <xdr:spPr bwMode="auto">
        <a:xfrm>
          <a:off x="10925176" y="1323975"/>
          <a:ext cx="714374" cy="161925"/>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14</xdr:col>
      <xdr:colOff>180974</xdr:colOff>
      <xdr:row>8</xdr:row>
      <xdr:rowOff>1</xdr:rowOff>
    </xdr:from>
    <xdr:to>
      <xdr:col>15</xdr:col>
      <xdr:colOff>714373</xdr:colOff>
      <xdr:row>9</xdr:row>
      <xdr:rowOff>0</xdr:rowOff>
    </xdr:to>
    <xdr:sp macro="" textlink="">
      <xdr:nvSpPr>
        <xdr:cNvPr id="6" name="Pravokotni trikotnik 12">
          <a:extLst>
            <a:ext uri="{FF2B5EF4-FFF2-40B4-BE49-F238E27FC236}">
              <a16:creationId xmlns:a16="http://schemas.microsoft.com/office/drawing/2014/main" id="{00000000-0008-0000-0200-000006000000}"/>
            </a:ext>
          </a:extLst>
        </xdr:cNvPr>
        <xdr:cNvSpPr/>
      </xdr:nvSpPr>
      <xdr:spPr bwMode="auto">
        <a:xfrm flipH="1">
          <a:off x="8601074" y="1323976"/>
          <a:ext cx="714374" cy="161924"/>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10</xdr:col>
      <xdr:colOff>1</xdr:colOff>
      <xdr:row>8</xdr:row>
      <xdr:rowOff>0</xdr:rowOff>
    </xdr:from>
    <xdr:to>
      <xdr:col>11</xdr:col>
      <xdr:colOff>0</xdr:colOff>
      <xdr:row>8</xdr:row>
      <xdr:rowOff>314324</xdr:rowOff>
    </xdr:to>
    <xdr:sp macro="" textlink="">
      <xdr:nvSpPr>
        <xdr:cNvPr id="7" name="Pravokotni trikotnik 11">
          <a:extLst>
            <a:ext uri="{FF2B5EF4-FFF2-40B4-BE49-F238E27FC236}">
              <a16:creationId xmlns:a16="http://schemas.microsoft.com/office/drawing/2014/main" id="{00000000-0008-0000-0200-000007000000}"/>
            </a:ext>
          </a:extLst>
        </xdr:cNvPr>
        <xdr:cNvSpPr/>
      </xdr:nvSpPr>
      <xdr:spPr bwMode="auto">
        <a:xfrm>
          <a:off x="6096001" y="1323975"/>
          <a:ext cx="714374" cy="314324"/>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16</xdr:col>
      <xdr:colOff>0</xdr:colOff>
      <xdr:row>8</xdr:row>
      <xdr:rowOff>0</xdr:rowOff>
    </xdr:from>
    <xdr:to>
      <xdr:col>17</xdr:col>
      <xdr:colOff>0</xdr:colOff>
      <xdr:row>8</xdr:row>
      <xdr:rowOff>314324</xdr:rowOff>
    </xdr:to>
    <xdr:sp macro="" textlink="">
      <xdr:nvSpPr>
        <xdr:cNvPr id="8" name="Pravokotni trikotnik 11">
          <a:extLst>
            <a:ext uri="{FF2B5EF4-FFF2-40B4-BE49-F238E27FC236}">
              <a16:creationId xmlns:a16="http://schemas.microsoft.com/office/drawing/2014/main" id="{00000000-0008-0000-0200-000008000000}"/>
            </a:ext>
          </a:extLst>
        </xdr:cNvPr>
        <xdr:cNvSpPr/>
      </xdr:nvSpPr>
      <xdr:spPr bwMode="auto">
        <a:xfrm>
          <a:off x="9315450" y="1323975"/>
          <a:ext cx="714375" cy="314324"/>
        </a:xfrm>
        <a:prstGeom prst="rtTriangle">
          <a:avLst/>
        </a:prstGeom>
        <a:solidFill>
          <a:srgbClr val="D4FAD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12</xdr:col>
      <xdr:colOff>0</xdr:colOff>
      <xdr:row>8</xdr:row>
      <xdr:rowOff>0</xdr:rowOff>
    </xdr:from>
    <xdr:to>
      <xdr:col>12</xdr:col>
      <xdr:colOff>714374</xdr:colOff>
      <xdr:row>9</xdr:row>
      <xdr:rowOff>0</xdr:rowOff>
    </xdr:to>
    <xdr:sp macro="" textlink="">
      <xdr:nvSpPr>
        <xdr:cNvPr id="9" name="Pravokotni trikotnik 12">
          <a:extLst>
            <a:ext uri="{FF2B5EF4-FFF2-40B4-BE49-F238E27FC236}">
              <a16:creationId xmlns:a16="http://schemas.microsoft.com/office/drawing/2014/main" id="{00000000-0008-0000-0200-000009000000}"/>
            </a:ext>
          </a:extLst>
        </xdr:cNvPr>
        <xdr:cNvSpPr/>
      </xdr:nvSpPr>
      <xdr:spPr bwMode="auto">
        <a:xfrm flipH="1">
          <a:off x="6991350" y="1323975"/>
          <a:ext cx="714374" cy="314325"/>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xdr:from>
      <xdr:col>17</xdr:col>
      <xdr:colOff>180974</xdr:colOff>
      <xdr:row>8</xdr:row>
      <xdr:rowOff>0</xdr:rowOff>
    </xdr:from>
    <xdr:to>
      <xdr:col>18</xdr:col>
      <xdr:colOff>714374</xdr:colOff>
      <xdr:row>9</xdr:row>
      <xdr:rowOff>0</xdr:rowOff>
    </xdr:to>
    <xdr:sp macro="" textlink="">
      <xdr:nvSpPr>
        <xdr:cNvPr id="10" name="Pravokotni trikotnik 12">
          <a:extLst>
            <a:ext uri="{FF2B5EF4-FFF2-40B4-BE49-F238E27FC236}">
              <a16:creationId xmlns:a16="http://schemas.microsoft.com/office/drawing/2014/main" id="{00000000-0008-0000-0200-00000A000000}"/>
            </a:ext>
          </a:extLst>
        </xdr:cNvPr>
        <xdr:cNvSpPr/>
      </xdr:nvSpPr>
      <xdr:spPr bwMode="auto">
        <a:xfrm flipH="1">
          <a:off x="10210799" y="1323975"/>
          <a:ext cx="714375" cy="314325"/>
        </a:xfrm>
        <a:prstGeom prst="rtTriangle">
          <a:avLst/>
        </a:prstGeom>
        <a:solidFill>
          <a:srgbClr val="A2E3BB"/>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sl-SI" sz="1100"/>
        </a:p>
      </xdr:txBody>
    </xdr:sp>
    <xdr:clientData/>
  </xdr:twoCellAnchor>
  <xdr:twoCellAnchor editAs="oneCell">
    <xdr:from>
      <xdr:col>0</xdr:col>
      <xdr:colOff>0</xdr:colOff>
      <xdr:row>0</xdr:row>
      <xdr:rowOff>0</xdr:rowOff>
    </xdr:from>
    <xdr:to>
      <xdr:col>1</xdr:col>
      <xdr:colOff>1275993</xdr:colOff>
      <xdr:row>2</xdr:row>
      <xdr:rowOff>26570</xdr:rowOff>
    </xdr:to>
    <xdr:pic>
      <xdr:nvPicPr>
        <xdr:cNvPr id="15" name="Slika 14">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0" y="0"/>
          <a:ext cx="1523643" cy="426620"/>
        </a:xfrm>
        <a:prstGeom prst="rect">
          <a:avLst/>
        </a:prstGeom>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ABEA5-9758-4813-96CF-106BC62B370D}">
  <sheetPr>
    <tabColor rgb="FFFFC000"/>
  </sheetPr>
  <dimension ref="A1:N197"/>
  <sheetViews>
    <sheetView tabSelected="1" zoomScaleNormal="100" workbookViewId="0"/>
  </sheetViews>
  <sheetFormatPr defaultRowHeight="15" x14ac:dyDescent="0.25"/>
  <cols>
    <col min="1" max="1" width="3.28515625" style="26" customWidth="1"/>
    <col min="2" max="2" width="3" style="81" customWidth="1"/>
    <col min="3" max="8" width="9.140625" style="26"/>
    <col min="9" max="9" width="3" style="81" customWidth="1"/>
    <col min="10" max="10" width="9.140625" style="1"/>
    <col min="11" max="13" width="9.140625" style="26"/>
    <col min="14" max="14" width="3.28515625" style="26" customWidth="1"/>
    <col min="15" max="16384" width="9.140625" style="26"/>
  </cols>
  <sheetData>
    <row r="1" spans="1:14" ht="15" customHeight="1" x14ac:dyDescent="0.25"/>
    <row r="2" spans="1:14" s="97" customFormat="1" ht="30" customHeight="1" x14ac:dyDescent="0.2">
      <c r="A2" s="94"/>
      <c r="B2" s="180" t="s">
        <v>700</v>
      </c>
      <c r="C2" s="180"/>
      <c r="D2" s="180"/>
      <c r="E2" s="180"/>
      <c r="F2" s="180"/>
      <c r="G2" s="180"/>
      <c r="H2" s="180"/>
      <c r="I2" s="180"/>
      <c r="J2" s="180"/>
      <c r="K2" s="180"/>
      <c r="L2" s="180"/>
      <c r="M2" s="95"/>
      <c r="N2" s="96"/>
    </row>
    <row r="3" spans="1:14" ht="15" customHeight="1" x14ac:dyDescent="0.25">
      <c r="A3" s="82"/>
      <c r="N3" s="83"/>
    </row>
    <row r="4" spans="1:14" ht="15" customHeight="1" thickBot="1" x14ac:dyDescent="0.3">
      <c r="A4" s="82"/>
      <c r="N4" s="83"/>
    </row>
    <row r="5" spans="1:14" ht="15" customHeight="1" thickTop="1" thickBot="1" x14ac:dyDescent="0.3">
      <c r="A5" s="82"/>
      <c r="I5" s="84">
        <v>1</v>
      </c>
      <c r="J5" s="181" t="s">
        <v>708</v>
      </c>
      <c r="K5" s="181"/>
      <c r="L5" s="181"/>
      <c r="M5" s="181"/>
      <c r="N5" s="83"/>
    </row>
    <row r="6" spans="1:14" ht="15" customHeight="1" thickTop="1" thickBot="1" x14ac:dyDescent="0.3">
      <c r="A6" s="82"/>
      <c r="J6" s="181"/>
      <c r="K6" s="181"/>
      <c r="L6" s="181"/>
      <c r="M6" s="181"/>
      <c r="N6" s="83"/>
    </row>
    <row r="7" spans="1:14" ht="15" customHeight="1" thickTop="1" thickBot="1" x14ac:dyDescent="0.3">
      <c r="A7" s="82"/>
      <c r="I7" s="84">
        <v>2</v>
      </c>
      <c r="J7" s="181" t="s">
        <v>696</v>
      </c>
      <c r="K7" s="181"/>
      <c r="L7" s="181"/>
      <c r="M7" s="181"/>
      <c r="N7" s="83"/>
    </row>
    <row r="8" spans="1:14" ht="15" customHeight="1" thickTop="1" thickBot="1" x14ac:dyDescent="0.3">
      <c r="A8" s="82"/>
      <c r="J8" s="181"/>
      <c r="K8" s="181"/>
      <c r="L8" s="181"/>
      <c r="M8" s="181"/>
      <c r="N8" s="83"/>
    </row>
    <row r="9" spans="1:14" ht="15" customHeight="1" thickTop="1" thickBot="1" x14ac:dyDescent="0.3">
      <c r="A9" s="82"/>
      <c r="I9" s="84">
        <v>3</v>
      </c>
      <c r="J9" s="181" t="s">
        <v>709</v>
      </c>
      <c r="K9" s="181"/>
      <c r="L9" s="181"/>
      <c r="M9" s="181"/>
      <c r="N9" s="83"/>
    </row>
    <row r="10" spans="1:14" ht="15" customHeight="1" thickTop="1" x14ac:dyDescent="0.25">
      <c r="A10" s="82"/>
      <c r="J10" s="181"/>
      <c r="K10" s="181"/>
      <c r="L10" s="181"/>
      <c r="M10" s="181"/>
      <c r="N10" s="83"/>
    </row>
    <row r="11" spans="1:14" ht="15" customHeight="1" x14ac:dyDescent="0.25">
      <c r="A11" s="82"/>
      <c r="J11" s="181"/>
      <c r="K11" s="181"/>
      <c r="L11" s="181"/>
      <c r="M11" s="181"/>
      <c r="N11" s="83"/>
    </row>
    <row r="12" spans="1:14" ht="15" customHeight="1" thickBot="1" x14ac:dyDescent="0.3">
      <c r="A12" s="82"/>
      <c r="J12" s="181"/>
      <c r="K12" s="181"/>
      <c r="L12" s="181"/>
      <c r="M12" s="181"/>
      <c r="N12" s="83"/>
    </row>
    <row r="13" spans="1:14" ht="15" customHeight="1" thickTop="1" thickBot="1" x14ac:dyDescent="0.3">
      <c r="A13" s="82"/>
      <c r="I13" s="84">
        <v>4</v>
      </c>
      <c r="J13" s="181" t="s">
        <v>710</v>
      </c>
      <c r="K13" s="181"/>
      <c r="L13" s="181"/>
      <c r="M13" s="181"/>
      <c r="N13" s="83"/>
    </row>
    <row r="14" spans="1:14" ht="15" customHeight="1" thickTop="1" thickBot="1" x14ac:dyDescent="0.3">
      <c r="A14" s="82"/>
      <c r="J14" s="181"/>
      <c r="K14" s="181"/>
      <c r="L14" s="181"/>
      <c r="M14" s="181"/>
      <c r="N14" s="83"/>
    </row>
    <row r="15" spans="1:14" ht="15" customHeight="1" thickTop="1" thickBot="1" x14ac:dyDescent="0.3">
      <c r="A15" s="82"/>
      <c r="I15" s="84">
        <v>5</v>
      </c>
      <c r="J15" s="181" t="s">
        <v>712</v>
      </c>
      <c r="K15" s="181"/>
      <c r="L15" s="181"/>
      <c r="M15" s="181"/>
      <c r="N15" s="83"/>
    </row>
    <row r="16" spans="1:14" ht="15" customHeight="1" thickTop="1" thickBot="1" x14ac:dyDescent="0.3">
      <c r="A16" s="82"/>
      <c r="J16" s="181"/>
      <c r="K16" s="181"/>
      <c r="L16" s="181"/>
      <c r="M16" s="181"/>
      <c r="N16" s="83"/>
    </row>
    <row r="17" spans="1:14" ht="15" customHeight="1" thickTop="1" thickBot="1" x14ac:dyDescent="0.3">
      <c r="A17" s="82"/>
      <c r="I17" s="84">
        <v>6</v>
      </c>
      <c r="J17" s="181" t="s">
        <v>711</v>
      </c>
      <c r="K17" s="181"/>
      <c r="L17" s="181"/>
      <c r="M17" s="181"/>
      <c r="N17" s="83"/>
    </row>
    <row r="18" spans="1:14" ht="15" customHeight="1" thickTop="1" x14ac:dyDescent="0.25">
      <c r="A18" s="82"/>
      <c r="J18" s="181"/>
      <c r="K18" s="181"/>
      <c r="L18" s="181"/>
      <c r="M18" s="181"/>
      <c r="N18" s="83"/>
    </row>
    <row r="19" spans="1:14" ht="15" customHeight="1" x14ac:dyDescent="0.25">
      <c r="A19" s="82"/>
      <c r="J19" s="181"/>
      <c r="K19" s="181"/>
      <c r="L19" s="181"/>
      <c r="M19" s="181"/>
      <c r="N19" s="83"/>
    </row>
    <row r="20" spans="1:14" ht="15" customHeight="1" thickBot="1" x14ac:dyDescent="0.3">
      <c r="A20" s="82"/>
      <c r="J20" s="181"/>
      <c r="K20" s="181"/>
      <c r="L20" s="181"/>
      <c r="M20" s="181"/>
      <c r="N20" s="83"/>
    </row>
    <row r="21" spans="1:14" ht="15" customHeight="1" thickTop="1" thickBot="1" x14ac:dyDescent="0.3">
      <c r="A21" s="82"/>
      <c r="I21" s="84">
        <v>7</v>
      </c>
      <c r="J21" s="181" t="s">
        <v>713</v>
      </c>
      <c r="K21" s="181"/>
      <c r="L21" s="181"/>
      <c r="M21" s="181"/>
      <c r="N21" s="83"/>
    </row>
    <row r="22" spans="1:14" ht="15" customHeight="1" thickTop="1" thickBot="1" x14ac:dyDescent="0.3">
      <c r="A22" s="82"/>
      <c r="J22" s="181"/>
      <c r="K22" s="181"/>
      <c r="L22" s="181"/>
      <c r="M22" s="181"/>
      <c r="N22" s="83"/>
    </row>
    <row r="23" spans="1:14" ht="15" customHeight="1" thickTop="1" thickBot="1" x14ac:dyDescent="0.3">
      <c r="A23" s="82"/>
      <c r="I23" s="84">
        <v>8</v>
      </c>
      <c r="J23" s="181" t="s">
        <v>697</v>
      </c>
      <c r="K23" s="181"/>
      <c r="L23" s="181"/>
      <c r="M23" s="181"/>
      <c r="N23" s="83"/>
    </row>
    <row r="24" spans="1:14" ht="15" customHeight="1" thickTop="1" x14ac:dyDescent="0.25">
      <c r="A24" s="82"/>
      <c r="J24" s="181"/>
      <c r="K24" s="181"/>
      <c r="L24" s="181"/>
      <c r="M24" s="181"/>
      <c r="N24" s="83"/>
    </row>
    <row r="25" spans="1:14" ht="15" customHeight="1" x14ac:dyDescent="0.25">
      <c r="A25" s="82"/>
      <c r="J25" s="181"/>
      <c r="K25" s="181"/>
      <c r="L25" s="181"/>
      <c r="M25" s="181"/>
      <c r="N25" s="83"/>
    </row>
    <row r="26" spans="1:14" ht="15" customHeight="1" thickBot="1" x14ac:dyDescent="0.3">
      <c r="A26" s="82"/>
      <c r="J26" s="181"/>
      <c r="K26" s="181"/>
      <c r="L26" s="181"/>
      <c r="M26" s="181"/>
      <c r="N26" s="83"/>
    </row>
    <row r="27" spans="1:14" ht="15" customHeight="1" thickTop="1" thickBot="1" x14ac:dyDescent="0.3">
      <c r="A27" s="82"/>
      <c r="I27" s="84">
        <v>9</v>
      </c>
      <c r="J27" s="181" t="s">
        <v>698</v>
      </c>
      <c r="K27" s="181"/>
      <c r="L27" s="181"/>
      <c r="M27" s="181"/>
      <c r="N27" s="83"/>
    </row>
    <row r="28" spans="1:14" ht="15" customHeight="1" thickTop="1" thickBot="1" x14ac:dyDescent="0.3">
      <c r="A28" s="82"/>
      <c r="J28" s="181"/>
      <c r="K28" s="181"/>
      <c r="L28" s="181"/>
      <c r="M28" s="181"/>
      <c r="N28" s="83"/>
    </row>
    <row r="29" spans="1:14" ht="15" customHeight="1" thickTop="1" thickBot="1" x14ac:dyDescent="0.3">
      <c r="A29" s="82"/>
      <c r="I29" s="84">
        <v>10</v>
      </c>
      <c r="J29" s="181" t="s">
        <v>699</v>
      </c>
      <c r="K29" s="181"/>
      <c r="L29" s="181"/>
      <c r="M29" s="181"/>
      <c r="N29" s="83"/>
    </row>
    <row r="30" spans="1:14" ht="15" customHeight="1" thickTop="1" x14ac:dyDescent="0.25">
      <c r="A30" s="82"/>
      <c r="J30" s="181"/>
      <c r="K30" s="181"/>
      <c r="L30" s="181"/>
      <c r="M30" s="181"/>
      <c r="N30" s="83"/>
    </row>
    <row r="31" spans="1:14" ht="15" customHeight="1" x14ac:dyDescent="0.25">
      <c r="A31" s="82"/>
      <c r="J31" s="181"/>
      <c r="K31" s="181"/>
      <c r="L31" s="181"/>
      <c r="M31" s="181"/>
      <c r="N31" s="83"/>
    </row>
    <row r="32" spans="1:14" ht="15" customHeight="1" x14ac:dyDescent="0.25">
      <c r="A32" s="82"/>
      <c r="J32" s="85"/>
      <c r="K32" s="85"/>
      <c r="L32" s="85"/>
      <c r="M32" s="85"/>
      <c r="N32" s="83"/>
    </row>
    <row r="33" spans="1:14" ht="15" customHeight="1" x14ac:dyDescent="0.25">
      <c r="A33" s="86"/>
      <c r="B33" s="87"/>
      <c r="C33" s="88"/>
      <c r="D33" s="88"/>
      <c r="E33" s="88"/>
      <c r="F33" s="88"/>
      <c r="G33" s="88"/>
      <c r="H33" s="88"/>
      <c r="I33" s="87"/>
      <c r="J33" s="89"/>
      <c r="K33" s="89"/>
      <c r="L33" s="89"/>
      <c r="M33" s="89"/>
      <c r="N33" s="90"/>
    </row>
    <row r="34" spans="1:14" ht="15" customHeight="1" x14ac:dyDescent="0.25">
      <c r="J34" s="85"/>
      <c r="K34" s="85"/>
      <c r="L34" s="85"/>
      <c r="M34" s="85"/>
    </row>
    <row r="35" spans="1:14" s="97" customFormat="1" ht="30" customHeight="1" x14ac:dyDescent="0.2">
      <c r="A35" s="94"/>
      <c r="B35" s="180" t="s">
        <v>701</v>
      </c>
      <c r="C35" s="180"/>
      <c r="D35" s="180"/>
      <c r="E35" s="180"/>
      <c r="F35" s="180"/>
      <c r="G35" s="180"/>
      <c r="H35" s="180"/>
      <c r="I35" s="180"/>
      <c r="J35" s="180"/>
      <c r="K35" s="180"/>
      <c r="L35" s="180"/>
      <c r="M35" s="95"/>
      <c r="N35" s="96"/>
    </row>
    <row r="36" spans="1:14" ht="15" customHeight="1" x14ac:dyDescent="0.25">
      <c r="A36" s="82"/>
      <c r="N36" s="83"/>
    </row>
    <row r="37" spans="1:14" ht="15" customHeight="1" x14ac:dyDescent="0.25">
      <c r="A37" s="82"/>
      <c r="N37" s="83"/>
    </row>
    <row r="38" spans="1:14" ht="15" customHeight="1" x14ac:dyDescent="0.25">
      <c r="A38" s="82"/>
      <c r="N38" s="83"/>
    </row>
    <row r="39" spans="1:14" ht="15" customHeight="1" x14ac:dyDescent="0.25">
      <c r="A39" s="82"/>
      <c r="N39" s="83"/>
    </row>
    <row r="40" spans="1:14" ht="15" customHeight="1" x14ac:dyDescent="0.25">
      <c r="A40" s="82"/>
      <c r="N40" s="83"/>
    </row>
    <row r="41" spans="1:14" ht="15" customHeight="1" x14ac:dyDescent="0.25">
      <c r="A41" s="82"/>
      <c r="N41" s="83"/>
    </row>
    <row r="42" spans="1:14" ht="15" customHeight="1" x14ac:dyDescent="0.25">
      <c r="A42" s="82"/>
      <c r="N42" s="83"/>
    </row>
    <row r="43" spans="1:14" ht="15" customHeight="1" x14ac:dyDescent="0.25">
      <c r="A43" s="82"/>
      <c r="N43" s="83"/>
    </row>
    <row r="44" spans="1:14" ht="15" customHeight="1" x14ac:dyDescent="0.25">
      <c r="A44" s="82"/>
      <c r="N44" s="83"/>
    </row>
    <row r="45" spans="1:14" ht="15" customHeight="1" x14ac:dyDescent="0.25">
      <c r="A45" s="82"/>
      <c r="N45" s="83"/>
    </row>
    <row r="46" spans="1:14" ht="15" customHeight="1" x14ac:dyDescent="0.25">
      <c r="A46" s="82"/>
      <c r="N46" s="83"/>
    </row>
    <row r="47" spans="1:14" ht="15" customHeight="1" x14ac:dyDescent="0.25">
      <c r="A47" s="82"/>
      <c r="N47" s="83"/>
    </row>
    <row r="48" spans="1:14" ht="15" customHeight="1" x14ac:dyDescent="0.25">
      <c r="A48" s="82"/>
      <c r="N48" s="83"/>
    </row>
    <row r="49" spans="1:14" ht="15" customHeight="1" x14ac:dyDescent="0.25">
      <c r="A49" s="82"/>
      <c r="N49" s="83"/>
    </row>
    <row r="50" spans="1:14" ht="15" customHeight="1" x14ac:dyDescent="0.25">
      <c r="A50" s="82"/>
      <c r="N50" s="83"/>
    </row>
    <row r="51" spans="1:14" ht="15" customHeight="1" x14ac:dyDescent="0.25">
      <c r="A51" s="82"/>
      <c r="N51" s="83"/>
    </row>
    <row r="52" spans="1:14" ht="15" customHeight="1" x14ac:dyDescent="0.25">
      <c r="A52" s="82"/>
      <c r="N52" s="83"/>
    </row>
    <row r="53" spans="1:14" ht="15" customHeight="1" x14ac:dyDescent="0.25">
      <c r="A53" s="82"/>
      <c r="N53" s="83"/>
    </row>
    <row r="54" spans="1:14" ht="15" customHeight="1" x14ac:dyDescent="0.25">
      <c r="A54" s="82"/>
      <c r="N54" s="83"/>
    </row>
    <row r="55" spans="1:14" ht="15" customHeight="1" x14ac:dyDescent="0.25">
      <c r="A55" s="82"/>
      <c r="N55" s="83"/>
    </row>
    <row r="56" spans="1:14" ht="15" customHeight="1" x14ac:dyDescent="0.25">
      <c r="A56" s="82"/>
      <c r="N56" s="83"/>
    </row>
    <row r="57" spans="1:14" ht="15" customHeight="1" thickBot="1" x14ac:dyDescent="0.3">
      <c r="A57" s="82"/>
      <c r="N57" s="83"/>
    </row>
    <row r="58" spans="1:14" ht="15" customHeight="1" thickTop="1" thickBot="1" x14ac:dyDescent="0.3">
      <c r="A58" s="82"/>
      <c r="B58" s="84">
        <v>1</v>
      </c>
      <c r="C58" s="181" t="s">
        <v>714</v>
      </c>
      <c r="D58" s="181"/>
      <c r="E58" s="181"/>
      <c r="F58" s="181"/>
      <c r="I58" s="84">
        <v>6</v>
      </c>
      <c r="J58" s="181" t="s">
        <v>704</v>
      </c>
      <c r="K58" s="181"/>
      <c r="L58" s="181"/>
      <c r="M58" s="181"/>
      <c r="N58" s="83"/>
    </row>
    <row r="59" spans="1:14" ht="15" customHeight="1" thickTop="1" thickBot="1" x14ac:dyDescent="0.3">
      <c r="A59" s="82"/>
      <c r="C59" s="181"/>
      <c r="D59" s="181"/>
      <c r="E59" s="181"/>
      <c r="F59" s="181"/>
      <c r="J59" s="181"/>
      <c r="K59" s="181"/>
      <c r="L59" s="181"/>
      <c r="M59" s="181"/>
      <c r="N59" s="83"/>
    </row>
    <row r="60" spans="1:14" ht="15" customHeight="1" thickTop="1" thickBot="1" x14ac:dyDescent="0.3">
      <c r="A60" s="82"/>
      <c r="B60" s="84">
        <v>2</v>
      </c>
      <c r="C60" s="181" t="s">
        <v>715</v>
      </c>
      <c r="D60" s="181"/>
      <c r="E60" s="181"/>
      <c r="F60" s="181"/>
      <c r="J60" s="181"/>
      <c r="K60" s="181"/>
      <c r="L60" s="181"/>
      <c r="M60" s="181"/>
      <c r="N60" s="83"/>
    </row>
    <row r="61" spans="1:14" ht="15" customHeight="1" thickTop="1" thickBot="1" x14ac:dyDescent="0.3">
      <c r="A61" s="82"/>
      <c r="C61" s="181"/>
      <c r="D61" s="181"/>
      <c r="E61" s="181"/>
      <c r="F61" s="181"/>
      <c r="J61" s="181"/>
      <c r="K61" s="181"/>
      <c r="L61" s="181"/>
      <c r="M61" s="181"/>
      <c r="N61" s="83"/>
    </row>
    <row r="62" spans="1:14" ht="15" customHeight="1" thickTop="1" thickBot="1" x14ac:dyDescent="0.3">
      <c r="A62" s="82"/>
      <c r="B62" s="84">
        <v>3</v>
      </c>
      <c r="C62" s="181" t="s">
        <v>716</v>
      </c>
      <c r="D62" s="181"/>
      <c r="E62" s="181"/>
      <c r="F62" s="181"/>
      <c r="J62" s="181"/>
      <c r="K62" s="181"/>
      <c r="L62" s="181"/>
      <c r="M62" s="181"/>
      <c r="N62" s="83"/>
    </row>
    <row r="63" spans="1:14" ht="15" customHeight="1" thickTop="1" thickBot="1" x14ac:dyDescent="0.3">
      <c r="A63" s="82"/>
      <c r="C63" s="181"/>
      <c r="D63" s="181"/>
      <c r="E63" s="181"/>
      <c r="F63" s="181"/>
      <c r="I63" s="84">
        <v>7</v>
      </c>
      <c r="J63" s="181" t="s">
        <v>705</v>
      </c>
      <c r="K63" s="181"/>
      <c r="L63" s="181"/>
      <c r="M63" s="181"/>
      <c r="N63" s="83"/>
    </row>
    <row r="64" spans="1:14" ht="15" customHeight="1" thickTop="1" x14ac:dyDescent="0.25">
      <c r="A64" s="82"/>
      <c r="C64" s="181"/>
      <c r="D64" s="181"/>
      <c r="E64" s="181"/>
      <c r="F64" s="181"/>
      <c r="J64" s="181"/>
      <c r="K64" s="181"/>
      <c r="L64" s="181"/>
      <c r="M64" s="181"/>
      <c r="N64" s="83"/>
    </row>
    <row r="65" spans="1:14" ht="15" customHeight="1" thickBot="1" x14ac:dyDescent="0.3">
      <c r="A65" s="82"/>
      <c r="C65" s="181"/>
      <c r="D65" s="181"/>
      <c r="E65" s="181"/>
      <c r="F65" s="181"/>
      <c r="J65" s="181"/>
      <c r="K65" s="181"/>
      <c r="L65" s="181"/>
      <c r="M65" s="181"/>
      <c r="N65" s="83"/>
    </row>
    <row r="66" spans="1:14" ht="15" customHeight="1" thickTop="1" thickBot="1" x14ac:dyDescent="0.3">
      <c r="A66" s="82"/>
      <c r="B66" s="84">
        <v>4</v>
      </c>
      <c r="C66" s="181" t="s">
        <v>702</v>
      </c>
      <c r="D66" s="181"/>
      <c r="E66" s="181" t="s">
        <v>703</v>
      </c>
      <c r="F66" s="181"/>
      <c r="J66" s="181"/>
      <c r="K66" s="181"/>
      <c r="L66" s="181"/>
      <c r="M66" s="181"/>
      <c r="N66" s="83"/>
    </row>
    <row r="67" spans="1:14" ht="15" customHeight="1" thickTop="1" thickBot="1" x14ac:dyDescent="0.3">
      <c r="A67" s="82"/>
      <c r="C67" s="181"/>
      <c r="D67" s="181"/>
      <c r="E67" s="91"/>
      <c r="F67" s="91"/>
      <c r="I67" s="84">
        <v>8</v>
      </c>
      <c r="J67" s="181" t="s">
        <v>706</v>
      </c>
      <c r="K67" s="181"/>
      <c r="L67" s="181"/>
      <c r="M67" s="181"/>
      <c r="N67" s="83"/>
    </row>
    <row r="68" spans="1:14" ht="15" customHeight="1" thickTop="1" x14ac:dyDescent="0.25">
      <c r="A68" s="82"/>
      <c r="C68" s="181"/>
      <c r="D68" s="181"/>
      <c r="J68" s="181"/>
      <c r="K68" s="181"/>
      <c r="L68" s="181"/>
      <c r="M68" s="181"/>
      <c r="N68" s="83"/>
    </row>
    <row r="69" spans="1:14" ht="15" customHeight="1" x14ac:dyDescent="0.25">
      <c r="A69" s="82"/>
      <c r="C69" s="181"/>
      <c r="D69" s="181"/>
      <c r="J69" s="181"/>
      <c r="K69" s="181"/>
      <c r="L69" s="181"/>
      <c r="M69" s="181"/>
      <c r="N69" s="83"/>
    </row>
    <row r="70" spans="1:14" ht="15" customHeight="1" x14ac:dyDescent="0.25">
      <c r="A70" s="82"/>
      <c r="C70" s="181"/>
      <c r="D70" s="181"/>
      <c r="J70" s="181"/>
      <c r="K70" s="181"/>
      <c r="L70" s="181"/>
      <c r="M70" s="181"/>
      <c r="N70" s="83"/>
    </row>
    <row r="71" spans="1:14" ht="15" customHeight="1" x14ac:dyDescent="0.25">
      <c r="A71" s="82"/>
      <c r="C71" s="181"/>
      <c r="D71" s="181"/>
      <c r="J71" s="181"/>
      <c r="K71" s="181"/>
      <c r="L71" s="181"/>
      <c r="M71" s="181"/>
      <c r="N71" s="83"/>
    </row>
    <row r="72" spans="1:14" ht="15" customHeight="1" thickBot="1" x14ac:dyDescent="0.3">
      <c r="A72" s="82"/>
      <c r="C72" s="181"/>
      <c r="D72" s="181"/>
      <c r="E72" s="93"/>
      <c r="F72" s="93"/>
      <c r="J72" s="181"/>
      <c r="K72" s="181"/>
      <c r="L72" s="181"/>
      <c r="M72" s="181"/>
      <c r="N72" s="83"/>
    </row>
    <row r="73" spans="1:14" ht="15" customHeight="1" thickTop="1" thickBot="1" x14ac:dyDescent="0.3">
      <c r="A73" s="82"/>
      <c r="B73" s="84">
        <v>5</v>
      </c>
      <c r="C73" s="93" t="s">
        <v>717</v>
      </c>
      <c r="J73" s="181"/>
      <c r="K73" s="181"/>
      <c r="L73" s="181"/>
      <c r="M73" s="181"/>
      <c r="N73" s="83"/>
    </row>
    <row r="74" spans="1:14" ht="15" customHeight="1" thickTop="1" x14ac:dyDescent="0.25">
      <c r="A74" s="82"/>
      <c r="N74" s="83"/>
    </row>
    <row r="75" spans="1:14" ht="15" customHeight="1" x14ac:dyDescent="0.25">
      <c r="A75" s="86"/>
      <c r="B75" s="87"/>
      <c r="C75" s="88"/>
      <c r="D75" s="88"/>
      <c r="E75" s="88"/>
      <c r="F75" s="88"/>
      <c r="G75" s="88"/>
      <c r="H75" s="88"/>
      <c r="I75" s="87"/>
      <c r="J75" s="92"/>
      <c r="K75" s="88"/>
      <c r="L75" s="88"/>
      <c r="M75" s="88"/>
      <c r="N75" s="90"/>
    </row>
    <row r="76" spans="1:14" ht="15" customHeight="1" x14ac:dyDescent="0.25"/>
    <row r="77" spans="1:14" s="97" customFormat="1" ht="30" customHeight="1" x14ac:dyDescent="0.2">
      <c r="A77" s="94"/>
      <c r="B77" s="180" t="s">
        <v>731</v>
      </c>
      <c r="C77" s="180"/>
      <c r="D77" s="180"/>
      <c r="E77" s="180"/>
      <c r="F77" s="180"/>
      <c r="G77" s="180"/>
      <c r="H77" s="180"/>
      <c r="I77" s="180"/>
      <c r="J77" s="180"/>
      <c r="K77" s="180"/>
      <c r="L77" s="180"/>
      <c r="M77" s="95"/>
      <c r="N77" s="96"/>
    </row>
    <row r="78" spans="1:14" ht="15" customHeight="1" x14ac:dyDescent="0.25">
      <c r="A78" s="82"/>
      <c r="N78" s="83"/>
    </row>
    <row r="79" spans="1:14" ht="15" customHeight="1" x14ac:dyDescent="0.25">
      <c r="A79" s="82"/>
      <c r="N79" s="83"/>
    </row>
    <row r="80" spans="1:14" ht="15" customHeight="1" x14ac:dyDescent="0.25">
      <c r="A80" s="82"/>
      <c r="N80" s="83"/>
    </row>
    <row r="81" spans="1:14" ht="15" customHeight="1" x14ac:dyDescent="0.25">
      <c r="A81" s="82"/>
      <c r="N81" s="83"/>
    </row>
    <row r="82" spans="1:14" ht="15" customHeight="1" x14ac:dyDescent="0.25">
      <c r="A82" s="82"/>
      <c r="N82" s="83"/>
    </row>
    <row r="83" spans="1:14" ht="15" customHeight="1" x14ac:dyDescent="0.25">
      <c r="A83" s="82"/>
      <c r="N83" s="83"/>
    </row>
    <row r="84" spans="1:14" ht="15" customHeight="1" x14ac:dyDescent="0.25">
      <c r="A84" s="82"/>
      <c r="N84" s="83"/>
    </row>
    <row r="85" spans="1:14" ht="15" customHeight="1" x14ac:dyDescent="0.25">
      <c r="A85" s="82"/>
      <c r="C85" s="181" t="s">
        <v>732</v>
      </c>
      <c r="D85" s="181"/>
      <c r="E85" s="181"/>
      <c r="F85" s="181"/>
      <c r="G85" s="181"/>
      <c r="H85" s="181"/>
      <c r="I85" s="181"/>
      <c r="J85" s="181"/>
      <c r="K85" s="181"/>
      <c r="L85" s="181"/>
      <c r="M85" s="181"/>
      <c r="N85" s="83"/>
    </row>
    <row r="86" spans="1:14" ht="15" customHeight="1" x14ac:dyDescent="0.25">
      <c r="A86" s="82"/>
      <c r="C86" s="181"/>
      <c r="D86" s="181"/>
      <c r="E86" s="181"/>
      <c r="F86" s="181"/>
      <c r="G86" s="181"/>
      <c r="H86" s="181"/>
      <c r="I86" s="181"/>
      <c r="J86" s="181"/>
      <c r="K86" s="181"/>
      <c r="L86" s="181"/>
      <c r="M86" s="181"/>
      <c r="N86" s="83"/>
    </row>
    <row r="87" spans="1:14" ht="15" customHeight="1" x14ac:dyDescent="0.25">
      <c r="A87" s="82"/>
      <c r="N87" s="83"/>
    </row>
    <row r="88" spans="1:14" ht="15" customHeight="1" x14ac:dyDescent="0.25">
      <c r="A88" s="82"/>
      <c r="N88" s="83"/>
    </row>
    <row r="89" spans="1:14" ht="15" customHeight="1" x14ac:dyDescent="0.25">
      <c r="A89" s="82"/>
      <c r="N89" s="83"/>
    </row>
    <row r="90" spans="1:14" ht="15" customHeight="1" x14ac:dyDescent="0.25">
      <c r="A90" s="82"/>
      <c r="N90" s="83"/>
    </row>
    <row r="91" spans="1:14" ht="15" customHeight="1" x14ac:dyDescent="0.25">
      <c r="A91" s="82"/>
      <c r="N91" s="83"/>
    </row>
    <row r="92" spans="1:14" ht="15" customHeight="1" x14ac:dyDescent="0.25">
      <c r="A92" s="82"/>
      <c r="N92" s="83"/>
    </row>
    <row r="93" spans="1:14" ht="15" customHeight="1" x14ac:dyDescent="0.25">
      <c r="A93" s="82"/>
      <c r="N93" s="83"/>
    </row>
    <row r="94" spans="1:14" ht="15" customHeight="1" x14ac:dyDescent="0.25">
      <c r="A94" s="82"/>
      <c r="N94" s="83"/>
    </row>
    <row r="95" spans="1:14" ht="15" customHeight="1" x14ac:dyDescent="0.25">
      <c r="A95" s="82"/>
      <c r="C95" s="181" t="s">
        <v>733</v>
      </c>
      <c r="D95" s="181"/>
      <c r="E95" s="181"/>
      <c r="F95" s="181"/>
      <c r="G95" s="181"/>
      <c r="H95" s="181"/>
      <c r="I95" s="181"/>
      <c r="J95" s="181"/>
      <c r="K95" s="181"/>
      <c r="L95" s="181"/>
      <c r="M95" s="181"/>
      <c r="N95" s="83"/>
    </row>
    <row r="96" spans="1:14" ht="15" customHeight="1" x14ac:dyDescent="0.25">
      <c r="A96" s="82"/>
      <c r="C96" s="181"/>
      <c r="D96" s="181"/>
      <c r="E96" s="181"/>
      <c r="F96" s="181"/>
      <c r="G96" s="181"/>
      <c r="H96" s="181"/>
      <c r="I96" s="181"/>
      <c r="J96" s="181"/>
      <c r="K96" s="181"/>
      <c r="L96" s="181"/>
      <c r="M96" s="181"/>
      <c r="N96" s="83"/>
    </row>
    <row r="97" spans="1:14" ht="15" customHeight="1" x14ac:dyDescent="0.25">
      <c r="A97" s="82"/>
      <c r="N97" s="83"/>
    </row>
    <row r="98" spans="1:14" ht="15" customHeight="1" x14ac:dyDescent="0.25">
      <c r="A98" s="86"/>
      <c r="B98" s="87"/>
      <c r="C98" s="88"/>
      <c r="D98" s="88"/>
      <c r="E98" s="88"/>
      <c r="F98" s="88"/>
      <c r="G98" s="88"/>
      <c r="H98" s="88"/>
      <c r="I98" s="87"/>
      <c r="J98" s="92"/>
      <c r="K98" s="88"/>
      <c r="L98" s="88"/>
      <c r="M98" s="88"/>
      <c r="N98" s="90"/>
    </row>
    <row r="99" spans="1:14" ht="15" customHeight="1" x14ac:dyDescent="0.25"/>
    <row r="100" spans="1:14" s="97" customFormat="1" ht="30" customHeight="1" x14ac:dyDescent="0.2">
      <c r="A100" s="95"/>
      <c r="B100" s="180" t="s">
        <v>707</v>
      </c>
      <c r="C100" s="180"/>
      <c r="D100" s="180"/>
      <c r="E100" s="180"/>
      <c r="F100" s="180"/>
      <c r="G100" s="180"/>
      <c r="H100" s="180"/>
      <c r="I100" s="180"/>
      <c r="J100" s="180"/>
      <c r="K100" s="180"/>
      <c r="L100" s="180"/>
      <c r="M100" s="95"/>
      <c r="N100" s="95"/>
    </row>
    <row r="101" spans="1:14" ht="15" customHeight="1" x14ac:dyDescent="0.25">
      <c r="A101" s="82"/>
      <c r="N101" s="83"/>
    </row>
    <row r="102" spans="1:14" ht="15" customHeight="1" x14ac:dyDescent="0.25">
      <c r="A102" s="82"/>
      <c r="N102" s="83"/>
    </row>
    <row r="103" spans="1:14" ht="15" customHeight="1" x14ac:dyDescent="0.25">
      <c r="A103" s="82"/>
      <c r="N103" s="83"/>
    </row>
    <row r="104" spans="1:14" ht="15" customHeight="1" x14ac:dyDescent="0.25">
      <c r="A104" s="82"/>
      <c r="N104" s="83"/>
    </row>
    <row r="105" spans="1:14" ht="15" customHeight="1" x14ac:dyDescent="0.25">
      <c r="A105" s="82"/>
      <c r="N105" s="83"/>
    </row>
    <row r="106" spans="1:14" ht="15" customHeight="1" x14ac:dyDescent="0.25">
      <c r="A106" s="82"/>
      <c r="N106" s="83"/>
    </row>
    <row r="107" spans="1:14" ht="15" customHeight="1" x14ac:dyDescent="0.25">
      <c r="A107" s="82"/>
      <c r="N107" s="83"/>
    </row>
    <row r="108" spans="1:14" ht="15" customHeight="1" x14ac:dyDescent="0.25">
      <c r="A108" s="82"/>
      <c r="N108" s="83"/>
    </row>
    <row r="109" spans="1:14" ht="15" customHeight="1" x14ac:dyDescent="0.25">
      <c r="A109" s="82"/>
      <c r="N109" s="83"/>
    </row>
    <row r="110" spans="1:14" ht="15" customHeight="1" x14ac:dyDescent="0.25">
      <c r="A110" s="82"/>
      <c r="N110" s="83"/>
    </row>
    <row r="111" spans="1:14" ht="15" customHeight="1" x14ac:dyDescent="0.25">
      <c r="A111" s="82"/>
      <c r="N111" s="83"/>
    </row>
    <row r="112" spans="1:14" ht="15" customHeight="1" x14ac:dyDescent="0.25">
      <c r="A112" s="82"/>
      <c r="N112" s="83"/>
    </row>
    <row r="113" spans="1:14" ht="15" customHeight="1" x14ac:dyDescent="0.25">
      <c r="A113" s="82"/>
      <c r="N113" s="83"/>
    </row>
    <row r="114" spans="1:14" ht="15" customHeight="1" x14ac:dyDescent="0.25">
      <c r="A114" s="82"/>
      <c r="N114" s="83"/>
    </row>
    <row r="115" spans="1:14" ht="15" customHeight="1" thickBot="1" x14ac:dyDescent="0.3">
      <c r="A115" s="82"/>
      <c r="N115" s="83"/>
    </row>
    <row r="116" spans="1:14" ht="15" customHeight="1" thickTop="1" thickBot="1" x14ac:dyDescent="0.3">
      <c r="A116" s="82"/>
      <c r="B116" s="84">
        <v>1</v>
      </c>
      <c r="C116" s="181" t="s">
        <v>724</v>
      </c>
      <c r="D116" s="181"/>
      <c r="E116" s="181"/>
      <c r="F116" s="181"/>
      <c r="I116" s="98">
        <v>7</v>
      </c>
      <c r="J116" s="181" t="s">
        <v>725</v>
      </c>
      <c r="K116" s="181"/>
      <c r="L116" s="181"/>
      <c r="M116" s="181"/>
      <c r="N116" s="83"/>
    </row>
    <row r="117" spans="1:14" ht="15" customHeight="1" thickTop="1" x14ac:dyDescent="0.25">
      <c r="A117" s="82"/>
      <c r="C117" s="181"/>
      <c r="D117" s="181"/>
      <c r="E117" s="181"/>
      <c r="F117" s="181"/>
      <c r="J117" s="181"/>
      <c r="K117" s="181"/>
      <c r="L117" s="181"/>
      <c r="M117" s="181"/>
      <c r="N117" s="83"/>
    </row>
    <row r="118" spans="1:14" ht="15" customHeight="1" x14ac:dyDescent="0.25">
      <c r="A118" s="82"/>
      <c r="C118" s="181"/>
      <c r="D118" s="181"/>
      <c r="E118" s="181"/>
      <c r="F118" s="181"/>
      <c r="J118" s="181"/>
      <c r="K118" s="181"/>
      <c r="L118" s="181"/>
      <c r="M118" s="181"/>
      <c r="N118" s="83"/>
    </row>
    <row r="119" spans="1:14" ht="15" customHeight="1" thickBot="1" x14ac:dyDescent="0.3">
      <c r="A119" s="82"/>
      <c r="C119" s="181"/>
      <c r="D119" s="181"/>
      <c r="E119" s="181"/>
      <c r="F119" s="181"/>
      <c r="I119" s="98">
        <v>8</v>
      </c>
      <c r="J119" s="181" t="s">
        <v>726</v>
      </c>
      <c r="K119" s="181"/>
      <c r="L119" s="181"/>
      <c r="M119" s="181"/>
      <c r="N119" s="83"/>
    </row>
    <row r="120" spans="1:14" ht="15" customHeight="1" thickTop="1" thickBot="1" x14ac:dyDescent="0.3">
      <c r="A120" s="82"/>
      <c r="B120" s="84">
        <v>2</v>
      </c>
      <c r="C120" s="181" t="s">
        <v>720</v>
      </c>
      <c r="D120" s="181"/>
      <c r="E120" s="181"/>
      <c r="F120" s="181"/>
      <c r="J120" s="181"/>
      <c r="K120" s="181"/>
      <c r="L120" s="181"/>
      <c r="M120" s="181"/>
      <c r="N120" s="83"/>
    </row>
    <row r="121" spans="1:14" ht="15" customHeight="1" thickTop="1" x14ac:dyDescent="0.25">
      <c r="A121" s="82"/>
      <c r="C121" s="181"/>
      <c r="D121" s="181"/>
      <c r="E121" s="181"/>
      <c r="F121" s="181"/>
      <c r="J121" s="181"/>
      <c r="K121" s="181"/>
      <c r="L121" s="181"/>
      <c r="M121" s="181"/>
      <c r="N121" s="83"/>
    </row>
    <row r="122" spans="1:14" ht="15" customHeight="1" x14ac:dyDescent="0.25">
      <c r="A122" s="82"/>
      <c r="C122" s="181"/>
      <c r="D122" s="181"/>
      <c r="E122" s="181"/>
      <c r="F122" s="181"/>
      <c r="I122" s="99">
        <v>1</v>
      </c>
      <c r="J122" s="181" t="s">
        <v>727</v>
      </c>
      <c r="K122" s="181"/>
      <c r="L122" s="181"/>
      <c r="M122" s="181"/>
      <c r="N122" s="83"/>
    </row>
    <row r="123" spans="1:14" ht="15" customHeight="1" thickBot="1" x14ac:dyDescent="0.3">
      <c r="A123" s="82"/>
      <c r="C123" s="181"/>
      <c r="D123" s="181"/>
      <c r="E123" s="181"/>
      <c r="F123" s="181"/>
      <c r="J123" s="181"/>
      <c r="K123" s="181"/>
      <c r="L123" s="181"/>
      <c r="M123" s="181"/>
      <c r="N123" s="83"/>
    </row>
    <row r="124" spans="1:14" ht="15" customHeight="1" thickTop="1" thickBot="1" x14ac:dyDescent="0.3">
      <c r="A124" s="82"/>
      <c r="B124" s="84">
        <v>3</v>
      </c>
      <c r="C124" s="182" t="s">
        <v>718</v>
      </c>
      <c r="D124" s="182"/>
      <c r="E124" s="182"/>
      <c r="F124" s="182"/>
      <c r="J124" s="181"/>
      <c r="K124" s="181"/>
      <c r="L124" s="181"/>
      <c r="M124" s="181"/>
      <c r="N124" s="83"/>
    </row>
    <row r="125" spans="1:14" ht="15" customHeight="1" thickTop="1" x14ac:dyDescent="0.25">
      <c r="A125" s="82"/>
      <c r="C125" s="182"/>
      <c r="D125" s="182"/>
      <c r="E125" s="182"/>
      <c r="F125" s="182"/>
      <c r="J125" s="181"/>
      <c r="K125" s="181"/>
      <c r="L125" s="181"/>
      <c r="M125" s="181"/>
      <c r="N125" s="83"/>
    </row>
    <row r="126" spans="1:14" ht="15" customHeight="1" thickBot="1" x14ac:dyDescent="0.3">
      <c r="A126" s="82"/>
      <c r="C126" s="182"/>
      <c r="D126" s="182"/>
      <c r="E126" s="182"/>
      <c r="F126" s="182"/>
      <c r="I126" s="99">
        <v>2</v>
      </c>
      <c r="J126" s="181" t="s">
        <v>728</v>
      </c>
      <c r="K126" s="181"/>
      <c r="L126" s="181"/>
      <c r="M126" s="181"/>
      <c r="N126" s="83"/>
    </row>
    <row r="127" spans="1:14" ht="15" customHeight="1" thickTop="1" thickBot="1" x14ac:dyDescent="0.3">
      <c r="A127" s="82"/>
      <c r="B127" s="84">
        <v>4</v>
      </c>
      <c r="C127" s="182" t="s">
        <v>719</v>
      </c>
      <c r="D127" s="182"/>
      <c r="E127" s="182"/>
      <c r="F127" s="182"/>
      <c r="J127" s="181"/>
      <c r="K127" s="181"/>
      <c r="L127" s="181"/>
      <c r="M127" s="181"/>
      <c r="N127" s="83"/>
    </row>
    <row r="128" spans="1:14" ht="15" customHeight="1" thickTop="1" thickBot="1" x14ac:dyDescent="0.3">
      <c r="A128" s="82"/>
      <c r="C128" s="182"/>
      <c r="D128" s="182"/>
      <c r="E128" s="182"/>
      <c r="F128" s="182"/>
      <c r="J128" s="181"/>
      <c r="K128" s="181"/>
      <c r="L128" s="181"/>
      <c r="M128" s="181"/>
      <c r="N128" s="83"/>
    </row>
    <row r="129" spans="1:14" ht="15" customHeight="1" thickTop="1" thickBot="1" x14ac:dyDescent="0.3">
      <c r="A129" s="82"/>
      <c r="B129" s="84">
        <v>5</v>
      </c>
      <c r="C129" s="182" t="s">
        <v>721</v>
      </c>
      <c r="D129" s="182"/>
      <c r="E129" s="182"/>
      <c r="F129" s="182"/>
      <c r="J129" s="181"/>
      <c r="K129" s="181"/>
      <c r="L129" s="181"/>
      <c r="M129" s="181"/>
      <c r="N129" s="83"/>
    </row>
    <row r="130" spans="1:14" ht="15" customHeight="1" thickTop="1" x14ac:dyDescent="0.25">
      <c r="A130" s="82"/>
      <c r="C130" s="182"/>
      <c r="D130" s="182"/>
      <c r="E130" s="182"/>
      <c r="F130" s="182"/>
      <c r="I130" s="99">
        <v>3</v>
      </c>
      <c r="J130" s="181" t="s">
        <v>730</v>
      </c>
      <c r="K130" s="181"/>
      <c r="L130" s="181"/>
      <c r="M130" s="181"/>
      <c r="N130" s="83"/>
    </row>
    <row r="131" spans="1:14" ht="15" customHeight="1" x14ac:dyDescent="0.25">
      <c r="A131" s="82"/>
      <c r="C131" s="182"/>
      <c r="D131" s="182"/>
      <c r="E131" s="182"/>
      <c r="F131" s="182"/>
      <c r="J131" s="181"/>
      <c r="K131" s="181"/>
      <c r="L131" s="181"/>
      <c r="M131" s="181"/>
      <c r="N131" s="83"/>
    </row>
    <row r="132" spans="1:14" ht="15" customHeight="1" thickBot="1" x14ac:dyDescent="0.3">
      <c r="A132" s="82"/>
      <c r="C132" s="182"/>
      <c r="D132" s="182"/>
      <c r="E132" s="182"/>
      <c r="F132" s="182"/>
      <c r="J132" s="181"/>
      <c r="K132" s="181"/>
      <c r="L132" s="181"/>
      <c r="M132" s="181"/>
      <c r="N132" s="83"/>
    </row>
    <row r="133" spans="1:14" ht="15" customHeight="1" thickTop="1" thickBot="1" x14ac:dyDescent="0.3">
      <c r="A133" s="82"/>
      <c r="B133" s="84">
        <v>6</v>
      </c>
      <c r="C133" s="182" t="s">
        <v>723</v>
      </c>
      <c r="D133" s="182"/>
      <c r="E133" s="182"/>
      <c r="F133" s="182"/>
      <c r="I133" s="99">
        <v>4</v>
      </c>
      <c r="J133" s="181" t="s">
        <v>729</v>
      </c>
      <c r="K133" s="181"/>
      <c r="L133" s="181"/>
      <c r="M133" s="181"/>
      <c r="N133" s="83"/>
    </row>
    <row r="134" spans="1:14" ht="15" customHeight="1" thickTop="1" x14ac:dyDescent="0.25">
      <c r="A134" s="82"/>
      <c r="C134" s="182"/>
      <c r="D134" s="182"/>
      <c r="E134" s="182"/>
      <c r="F134" s="182"/>
      <c r="J134" s="181"/>
      <c r="K134" s="181"/>
      <c r="L134" s="181"/>
      <c r="M134" s="181"/>
      <c r="N134" s="83"/>
    </row>
    <row r="135" spans="1:14" ht="15" customHeight="1" x14ac:dyDescent="0.25">
      <c r="A135" s="82"/>
      <c r="C135" s="182"/>
      <c r="D135" s="182"/>
      <c r="E135" s="182"/>
      <c r="F135" s="182"/>
      <c r="J135" s="181"/>
      <c r="K135" s="181"/>
      <c r="L135" s="181"/>
      <c r="M135" s="181"/>
      <c r="N135" s="83"/>
    </row>
    <row r="136" spans="1:14" ht="15" customHeight="1" x14ac:dyDescent="0.25">
      <c r="A136" s="82"/>
      <c r="C136" s="182"/>
      <c r="D136" s="182"/>
      <c r="E136" s="182"/>
      <c r="F136" s="182"/>
      <c r="N136" s="83"/>
    </row>
    <row r="137" spans="1:14" ht="15" customHeight="1" x14ac:dyDescent="0.25">
      <c r="A137" s="82"/>
      <c r="N137" s="83"/>
    </row>
    <row r="138" spans="1:14" ht="15" customHeight="1" x14ac:dyDescent="0.25">
      <c r="A138" s="86"/>
      <c r="B138" s="87"/>
      <c r="C138" s="88"/>
      <c r="D138" s="88"/>
      <c r="E138" s="88"/>
      <c r="F138" s="88"/>
      <c r="G138" s="88"/>
      <c r="H138" s="88"/>
      <c r="I138" s="87"/>
      <c r="J138" s="92"/>
      <c r="K138" s="88"/>
      <c r="L138" s="88"/>
      <c r="M138" s="88"/>
      <c r="N138" s="90"/>
    </row>
    <row r="139" spans="1:14" ht="15" customHeight="1" x14ac:dyDescent="0.25"/>
    <row r="140" spans="1:14" ht="15" customHeight="1" x14ac:dyDescent="0.25"/>
    <row r="141" spans="1:14" ht="15" customHeight="1" x14ac:dyDescent="0.25"/>
    <row r="142" spans="1:14" ht="15" customHeight="1" x14ac:dyDescent="0.25"/>
    <row r="143" spans="1:14" ht="15" customHeight="1" x14ac:dyDescent="0.25"/>
    <row r="144" spans="1: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sheetData>
  <sheetProtection algorithmName="SHA-512" hashValue="4Bxb2ZXNWrN+dl8kqPF7Xh5orR+A0+58SrtsZggydIq1JhJA3/N5ypHiPjBYFIFynyV+AKYS9VciJkyeEDkRvg==" saltValue="2CJvDPq8dJTwEddcSlXgkw==" spinCount="100000" sheet="1" objects="1" scenarios="1"/>
  <mergeCells count="36">
    <mergeCell ref="J122:M125"/>
    <mergeCell ref="J126:M129"/>
    <mergeCell ref="J130:M132"/>
    <mergeCell ref="J133:M135"/>
    <mergeCell ref="B77:L77"/>
    <mergeCell ref="C85:M86"/>
    <mergeCell ref="C95:M96"/>
    <mergeCell ref="B100:L100"/>
    <mergeCell ref="C116:F119"/>
    <mergeCell ref="J116:M118"/>
    <mergeCell ref="C120:F123"/>
    <mergeCell ref="C124:F126"/>
    <mergeCell ref="C127:F128"/>
    <mergeCell ref="C129:F132"/>
    <mergeCell ref="C133:F136"/>
    <mergeCell ref="J119:M121"/>
    <mergeCell ref="E66:F66"/>
    <mergeCell ref="C66:D72"/>
    <mergeCell ref="C62:F65"/>
    <mergeCell ref="J58:M62"/>
    <mergeCell ref="J63:M66"/>
    <mergeCell ref="J67:M73"/>
    <mergeCell ref="C58:F59"/>
    <mergeCell ref="C60:F61"/>
    <mergeCell ref="B2:L2"/>
    <mergeCell ref="J5:M6"/>
    <mergeCell ref="J7:M8"/>
    <mergeCell ref="J9:M12"/>
    <mergeCell ref="B35:L35"/>
    <mergeCell ref="J21:M22"/>
    <mergeCell ref="J23:M26"/>
    <mergeCell ref="J27:M28"/>
    <mergeCell ref="J29:M31"/>
    <mergeCell ref="J13:M14"/>
    <mergeCell ref="J15:M16"/>
    <mergeCell ref="J17:M20"/>
  </mergeCells>
  <pageMargins left="0.25" right="0.25" top="0.75" bottom="0.75" header="0.3" footer="0.3"/>
  <pageSetup paperSize="9" scale="95" orientation="portrait" horizontalDpi="4294967293" verticalDpi="4294967293" r:id="rId1"/>
  <headerFooter>
    <oddHeader>&amp;CNavodila za izpolnjevanje kosovnice in uporabo izračuna količin materiala</oddHeader>
  </headerFooter>
  <rowBreaks count="1" manualBreakCount="1">
    <brk id="33"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D047A-D1BB-462B-B021-DC75EF0151C8}">
  <sheetPr codeName="Sheet1">
    <tabColor rgb="FFFD6E41"/>
  </sheetPr>
  <dimension ref="A1:N34"/>
  <sheetViews>
    <sheetView showGridLines="0" zoomScaleNormal="100" workbookViewId="0">
      <selection activeCell="E4" sqref="E4"/>
    </sheetView>
  </sheetViews>
  <sheetFormatPr defaultRowHeight="12.75" x14ac:dyDescent="0.2"/>
  <cols>
    <col min="1" max="1" width="9.140625" style="7" customWidth="1"/>
    <col min="2" max="2" width="28.5703125" style="54" customWidth="1"/>
    <col min="3" max="3" width="2.28515625" style="55" customWidth="1"/>
    <col min="4" max="4" width="2.28515625" style="56" customWidth="1"/>
    <col min="5" max="5" width="30" style="57" customWidth="1"/>
    <col min="6" max="6" width="2.28515625" style="56" customWidth="1"/>
    <col min="7" max="7" width="18.140625" style="16" customWidth="1"/>
    <col min="8" max="16384" width="9.140625" style="7"/>
  </cols>
  <sheetData>
    <row r="1" spans="1:14" ht="12.75" customHeight="1" x14ac:dyDescent="0.2">
      <c r="A1" s="53"/>
      <c r="I1" s="171"/>
      <c r="J1" s="171"/>
      <c r="K1" s="171"/>
      <c r="L1" s="171"/>
      <c r="M1" s="171"/>
      <c r="N1" s="171"/>
    </row>
    <row r="2" spans="1:14" ht="36" customHeight="1" x14ac:dyDescent="0.55000000000000004">
      <c r="A2" s="53"/>
      <c r="B2" s="72" t="s">
        <v>216</v>
      </c>
      <c r="E2" s="73"/>
      <c r="I2" s="171"/>
      <c r="J2" s="171"/>
      <c r="K2" s="171"/>
      <c r="L2" s="171"/>
      <c r="M2" s="171"/>
      <c r="N2" s="171"/>
    </row>
    <row r="3" spans="1:14" ht="12.75" customHeight="1" x14ac:dyDescent="0.2">
      <c r="A3" s="53"/>
      <c r="I3" s="171"/>
      <c r="J3" s="171"/>
      <c r="K3" s="171"/>
      <c r="L3" s="171"/>
      <c r="M3" s="171"/>
      <c r="N3" s="171"/>
    </row>
    <row r="4" spans="1:14" ht="12.75" customHeight="1" x14ac:dyDescent="0.2">
      <c r="A4" s="53"/>
      <c r="B4" s="70" t="s">
        <v>212</v>
      </c>
      <c r="C4" s="71"/>
      <c r="D4" s="69"/>
      <c r="E4" s="172"/>
      <c r="F4" s="69"/>
      <c r="G4" s="63" t="str">
        <f>IF($E$4="","  OBVEZEN PODATEK!","")</f>
        <v xml:space="preserve">  OBVEZEN PODATEK!</v>
      </c>
      <c r="H4" s="64"/>
      <c r="I4" s="171"/>
      <c r="J4" s="171"/>
      <c r="K4" s="171"/>
      <c r="L4" s="171"/>
      <c r="M4" s="171"/>
    </row>
    <row r="5" spans="1:14" x14ac:dyDescent="0.2">
      <c r="A5" s="53"/>
      <c r="B5" s="59"/>
      <c r="C5" s="60"/>
      <c r="D5" s="61"/>
      <c r="E5" s="62"/>
      <c r="F5" s="61"/>
      <c r="G5" s="63"/>
      <c r="H5" s="64"/>
      <c r="I5" s="171"/>
      <c r="J5" s="171"/>
      <c r="K5" s="171"/>
      <c r="L5" s="171"/>
      <c r="M5" s="171"/>
    </row>
    <row r="6" spans="1:14" ht="12.75" customHeight="1" x14ac:dyDescent="0.2">
      <c r="A6" s="53"/>
      <c r="B6" s="68" t="s">
        <v>738</v>
      </c>
      <c r="C6" s="60"/>
      <c r="D6" s="61"/>
      <c r="E6" s="173"/>
      <c r="F6" s="61"/>
      <c r="G6" s="63" t="str">
        <f>IF($E$6="","  OBVEZEN PODATEK!","")</f>
        <v xml:space="preserve">  OBVEZEN PODATEK!</v>
      </c>
      <c r="H6" s="64"/>
      <c r="I6" s="171"/>
      <c r="J6" s="171"/>
      <c r="K6" s="171"/>
      <c r="L6" s="171"/>
      <c r="M6" s="171"/>
    </row>
    <row r="7" spans="1:14" ht="12.75" customHeight="1" x14ac:dyDescent="0.4">
      <c r="A7" s="53"/>
      <c r="B7" s="68"/>
      <c r="C7" s="60"/>
      <c r="D7" s="61"/>
      <c r="E7" s="67"/>
      <c r="F7" s="61"/>
      <c r="G7" s="63"/>
      <c r="H7" s="64"/>
      <c r="I7" s="171"/>
      <c r="J7" s="171"/>
      <c r="K7" s="171"/>
      <c r="L7" s="171"/>
      <c r="M7" s="171"/>
    </row>
    <row r="8" spans="1:14" ht="12.75" customHeight="1" x14ac:dyDescent="0.2">
      <c r="A8" s="53"/>
      <c r="B8" s="68" t="s">
        <v>739</v>
      </c>
      <c r="C8" s="60"/>
      <c r="D8" s="61"/>
      <c r="E8" s="176"/>
      <c r="F8" s="61"/>
      <c r="G8" s="63" t="str">
        <f>IF($E$8="","  OBVEZEN PODATEK!","")</f>
        <v xml:space="preserve">  OBVEZEN PODATEK!</v>
      </c>
      <c r="H8" s="64"/>
      <c r="I8" s="171"/>
      <c r="J8" s="171"/>
      <c r="K8" s="171"/>
      <c r="L8" s="171"/>
      <c r="M8" s="171"/>
    </row>
    <row r="9" spans="1:14" ht="12.75" customHeight="1" x14ac:dyDescent="0.4">
      <c r="A9" s="53"/>
      <c r="B9" s="68"/>
      <c r="C9" s="60"/>
      <c r="D9" s="61"/>
      <c r="E9" s="67"/>
      <c r="F9" s="61"/>
      <c r="G9" s="63"/>
      <c r="H9" s="64"/>
      <c r="I9" s="171"/>
      <c r="J9" s="171"/>
      <c r="K9" s="171"/>
      <c r="L9" s="171"/>
      <c r="M9" s="171"/>
    </row>
    <row r="10" spans="1:14" ht="12.75" customHeight="1" x14ac:dyDescent="0.2">
      <c r="A10" s="53"/>
      <c r="B10" s="68" t="s">
        <v>740</v>
      </c>
      <c r="C10" s="60"/>
      <c r="D10" s="61"/>
      <c r="E10" s="173"/>
      <c r="F10" s="61"/>
      <c r="G10" s="63" t="str">
        <f>IF($E$10="","  OBVEZEN PODATEK!","")</f>
        <v xml:space="preserve">  OBVEZEN PODATEK!</v>
      </c>
      <c r="H10" s="64"/>
      <c r="I10" s="171"/>
      <c r="J10" s="171"/>
      <c r="K10" s="171"/>
      <c r="L10" s="171"/>
      <c r="M10" s="171"/>
    </row>
    <row r="11" spans="1:14" x14ac:dyDescent="0.2">
      <c r="A11" s="53"/>
      <c r="B11" s="59"/>
      <c r="C11" s="60"/>
      <c r="D11" s="61"/>
      <c r="E11" s="62"/>
      <c r="F11" s="61"/>
      <c r="G11" s="63"/>
      <c r="H11" s="64"/>
    </row>
    <row r="12" spans="1:14" x14ac:dyDescent="0.2">
      <c r="A12" s="53"/>
      <c r="B12" s="59" t="s">
        <v>676</v>
      </c>
      <c r="C12" s="60"/>
      <c r="D12" s="61"/>
      <c r="E12" s="172"/>
      <c r="F12" s="61"/>
      <c r="G12" s="63" t="str">
        <f>IF($E$12="","  OBVEZEN PODATEK!","")</f>
        <v xml:space="preserve">  OBVEZEN PODATEK!</v>
      </c>
      <c r="H12" s="64"/>
    </row>
    <row r="13" spans="1:14" x14ac:dyDescent="0.2">
      <c r="A13" s="53"/>
      <c r="B13" s="59"/>
      <c r="C13" s="60"/>
      <c r="D13" s="61"/>
      <c r="E13" s="62"/>
      <c r="F13" s="61"/>
      <c r="G13" s="63"/>
      <c r="H13" s="64"/>
    </row>
    <row r="14" spans="1:14" x14ac:dyDescent="0.2">
      <c r="A14" s="53"/>
      <c r="B14" s="59" t="s">
        <v>213</v>
      </c>
      <c r="C14" s="60"/>
      <c r="D14" s="61"/>
      <c r="E14" s="174"/>
      <c r="F14" s="61"/>
      <c r="G14" s="63" t="str">
        <f>IF($E$14="","  OBVEZEN PODATEK!","")</f>
        <v xml:space="preserve">  OBVEZEN PODATEK!</v>
      </c>
      <c r="H14" s="64"/>
    </row>
    <row r="15" spans="1:14" x14ac:dyDescent="0.2">
      <c r="A15" s="53"/>
      <c r="B15" s="59"/>
      <c r="C15" s="60"/>
      <c r="D15" s="61"/>
      <c r="E15" s="62"/>
      <c r="F15" s="61"/>
      <c r="G15" s="63"/>
      <c r="H15" s="64"/>
    </row>
    <row r="16" spans="1:14" ht="36" x14ac:dyDescent="0.55000000000000004">
      <c r="A16" s="53"/>
      <c r="B16" s="66" t="s">
        <v>217</v>
      </c>
      <c r="E16" s="67"/>
      <c r="G16" s="63"/>
    </row>
    <row r="17" spans="1:8" x14ac:dyDescent="0.2">
      <c r="A17" s="53"/>
      <c r="G17" s="63"/>
    </row>
    <row r="18" spans="1:8" x14ac:dyDescent="0.2">
      <c r="A18" s="53"/>
      <c r="B18" s="65" t="s">
        <v>219</v>
      </c>
    </row>
    <row r="19" spans="1:8" ht="5.25" customHeight="1" x14ac:dyDescent="0.2">
      <c r="A19" s="53"/>
      <c r="B19" s="65"/>
    </row>
    <row r="20" spans="1:8" ht="5.25" customHeight="1" x14ac:dyDescent="0.2">
      <c r="A20" s="53"/>
      <c r="B20" s="65"/>
    </row>
    <row r="21" spans="1:8" ht="7.5" customHeight="1" x14ac:dyDescent="0.2">
      <c r="A21" s="53"/>
      <c r="B21" s="65"/>
    </row>
    <row r="22" spans="1:8" x14ac:dyDescent="0.2">
      <c r="A22" s="53"/>
      <c r="B22" s="59" t="s">
        <v>214</v>
      </c>
      <c r="C22" s="60"/>
      <c r="D22" s="61"/>
      <c r="E22" s="172"/>
      <c r="F22" s="61"/>
      <c r="G22" s="63" t="str">
        <f>IF(E22="","  OBVEZEN PODATEK!","")</f>
        <v xml:space="preserve">  OBVEZEN PODATEK!</v>
      </c>
      <c r="H22" s="64"/>
    </row>
    <row r="23" spans="1:8" x14ac:dyDescent="0.2">
      <c r="A23" s="53"/>
      <c r="B23" s="59"/>
      <c r="C23" s="60"/>
      <c r="D23" s="61"/>
      <c r="E23" s="62"/>
      <c r="F23" s="61"/>
      <c r="G23" s="63"/>
      <c r="H23" s="64"/>
    </row>
    <row r="24" spans="1:8" x14ac:dyDescent="0.2">
      <c r="A24" s="53"/>
      <c r="B24" s="59" t="s">
        <v>215</v>
      </c>
      <c r="C24" s="60"/>
      <c r="D24" s="61"/>
      <c r="E24" s="175"/>
      <c r="F24" s="61"/>
      <c r="G24" s="63" t="str">
        <f>IF(E24="","  OBVEZEN PODATEK!","")</f>
        <v xml:space="preserve">  OBVEZEN PODATEK!</v>
      </c>
      <c r="H24" s="64"/>
    </row>
    <row r="25" spans="1:8" x14ac:dyDescent="0.2">
      <c r="A25" s="53"/>
      <c r="B25" s="59"/>
      <c r="C25" s="60"/>
      <c r="D25" s="61"/>
      <c r="E25" s="62"/>
      <c r="F25" s="61"/>
      <c r="G25" s="63"/>
      <c r="H25" s="64"/>
    </row>
    <row r="26" spans="1:8" ht="36" x14ac:dyDescent="0.55000000000000004">
      <c r="A26" s="53"/>
      <c r="B26" s="66" t="str">
        <f>IF(Nastavitve!$E$9=2,"Dostava","Prevzem")</f>
        <v>Prevzem</v>
      </c>
      <c r="E26" s="67"/>
      <c r="G26" s="63"/>
    </row>
    <row r="27" spans="1:8" x14ac:dyDescent="0.2">
      <c r="A27" s="53"/>
      <c r="B27" s="59"/>
      <c r="C27" s="60"/>
      <c r="D27" s="61"/>
      <c r="E27" s="62"/>
      <c r="F27" s="61"/>
      <c r="G27" s="63"/>
      <c r="H27" s="64"/>
    </row>
    <row r="28" spans="1:8" x14ac:dyDescent="0.2">
      <c r="A28" s="53"/>
      <c r="B28" s="59" t="str">
        <f>IF(Nastavitve!$E$9=2,"Datum dostave (opcijsko)","Datum prevzema (opcijsko):")</f>
        <v>Datum prevzema (opcijsko):</v>
      </c>
      <c r="C28" s="60"/>
      <c r="D28" s="61"/>
      <c r="E28" s="175"/>
      <c r="F28" s="61"/>
      <c r="G28" s="63"/>
      <c r="H28" s="64"/>
    </row>
    <row r="29" spans="1:8" x14ac:dyDescent="0.2">
      <c r="A29" s="53"/>
      <c r="B29" s="59"/>
      <c r="C29" s="60"/>
      <c r="D29" s="61"/>
      <c r="E29" s="62"/>
      <c r="F29" s="61"/>
      <c r="G29" s="63"/>
      <c r="H29" s="64"/>
    </row>
    <row r="30" spans="1:8" x14ac:dyDescent="0.2">
      <c r="A30" s="53"/>
      <c r="B30" s="65" t="s">
        <v>218</v>
      </c>
    </row>
    <row r="31" spans="1:8" ht="5.25" customHeight="1" x14ac:dyDescent="0.2">
      <c r="A31" s="53"/>
    </row>
    <row r="32" spans="1:8" ht="5.25" customHeight="1" x14ac:dyDescent="0.2">
      <c r="A32" s="53"/>
    </row>
    <row r="33" spans="1:7" ht="25.5" customHeight="1" x14ac:dyDescent="0.2">
      <c r="A33" s="53"/>
      <c r="B33" s="58" t="str">
        <f>IF(Nastavitve!$E$9=2,"Naslov za dostavo","Prevzem v PE:")</f>
        <v>Prevzem v PE:</v>
      </c>
      <c r="E33" s="173"/>
      <c r="G33" s="63" t="str">
        <f>IF(E$33="","  OBVEZEN PODATEK!","")</f>
        <v xml:space="preserve">  OBVEZEN PODATEK!</v>
      </c>
    </row>
    <row r="34" spans="1:7" ht="12.75" customHeight="1" x14ac:dyDescent="0.2">
      <c r="A34" s="53"/>
    </row>
  </sheetData>
  <sheetProtection algorithmName="SHA-512" hashValue="pklBWnTp9NdpGeLd5iIIa1Pvcj7qB+D1q399uqkQGF57WYBY01xrRlQkQv68EjYHg3GDa+TD2TgYvVwIfV2W2A==" saltValue="MlhdI/CF7HxijpeD9z8XEA==" spinCount="100000" sheet="1" objects="1" scenarios="1"/>
  <phoneticPr fontId="27" type="noConversion"/>
  <conditionalFormatting sqref="E4">
    <cfRule type="expression" dxfId="79" priority="14">
      <formula>E4=""</formula>
    </cfRule>
  </conditionalFormatting>
  <conditionalFormatting sqref="E6 E8 E10">
    <cfRule type="expression" dxfId="78" priority="13">
      <formula>E6=""</formula>
    </cfRule>
  </conditionalFormatting>
  <conditionalFormatting sqref="E12">
    <cfRule type="expression" dxfId="77" priority="12">
      <formula>E12=""</formula>
    </cfRule>
  </conditionalFormatting>
  <conditionalFormatting sqref="E14">
    <cfRule type="expression" dxfId="76" priority="11">
      <formula>E14=""</formula>
    </cfRule>
  </conditionalFormatting>
  <conditionalFormatting sqref="E22">
    <cfRule type="expression" dxfId="75" priority="9">
      <formula>E22=""</formula>
    </cfRule>
  </conditionalFormatting>
  <conditionalFormatting sqref="E24">
    <cfRule type="expression" dxfId="74" priority="8">
      <formula>E24=""</formula>
    </cfRule>
  </conditionalFormatting>
  <conditionalFormatting sqref="E33">
    <cfRule type="expression" dxfId="73" priority="1">
      <formula>E33=""</formula>
    </cfRule>
  </conditionalFormatting>
  <pageMargins left="0.7" right="0.7" top="0.75" bottom="0.75" header="0.3" footer="0.3"/>
  <pageSetup paperSize="9" orientation="portrait"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Group Box 4">
              <controlPr defaultSize="0" autoFill="0" autoPict="0">
                <anchor moveWithCells="1">
                  <from>
                    <xdr:col>4</xdr:col>
                    <xdr:colOff>0</xdr:colOff>
                    <xdr:row>29</xdr:row>
                    <xdr:rowOff>0</xdr:rowOff>
                  </from>
                  <to>
                    <xdr:col>5</xdr:col>
                    <xdr:colOff>0</xdr:colOff>
                    <xdr:row>31</xdr:row>
                    <xdr:rowOff>0</xdr:rowOff>
                  </to>
                </anchor>
              </controlPr>
            </control>
          </mc:Choice>
        </mc:AlternateContent>
        <mc:AlternateContent xmlns:mc="http://schemas.openxmlformats.org/markup-compatibility/2006">
          <mc:Choice Requires="x14">
            <control shapeId="8204" r:id="rId5" name="Option Button 12">
              <controlPr defaultSize="0" autoFill="0" autoLine="0" autoPict="0">
                <anchor moveWithCells="1">
                  <from>
                    <xdr:col>4</xdr:col>
                    <xdr:colOff>209550</xdr:colOff>
                    <xdr:row>29</xdr:row>
                    <xdr:rowOff>0</xdr:rowOff>
                  </from>
                  <to>
                    <xdr:col>4</xdr:col>
                    <xdr:colOff>1066800</xdr:colOff>
                    <xdr:row>31</xdr:row>
                    <xdr:rowOff>0</xdr:rowOff>
                  </to>
                </anchor>
              </controlPr>
            </control>
          </mc:Choice>
        </mc:AlternateContent>
        <mc:AlternateContent xmlns:mc="http://schemas.openxmlformats.org/markup-compatibility/2006">
          <mc:Choice Requires="x14">
            <control shapeId="8209" r:id="rId6" name="Option Button 17">
              <controlPr defaultSize="0" autoFill="0" autoLine="0" autoPict="0">
                <anchor moveWithCells="1">
                  <from>
                    <xdr:col>4</xdr:col>
                    <xdr:colOff>1133475</xdr:colOff>
                    <xdr:row>29</xdr:row>
                    <xdr:rowOff>0</xdr:rowOff>
                  </from>
                  <to>
                    <xdr:col>4</xdr:col>
                    <xdr:colOff>1800225</xdr:colOff>
                    <xdr:row>31</xdr:row>
                    <xdr:rowOff>0</xdr:rowOff>
                  </to>
                </anchor>
              </controlPr>
            </control>
          </mc:Choice>
        </mc:AlternateContent>
        <mc:AlternateContent xmlns:mc="http://schemas.openxmlformats.org/markup-compatibility/2006">
          <mc:Choice Requires="x14">
            <control shapeId="8210" r:id="rId7" name="Group Box 18">
              <controlPr defaultSize="0" autoFill="0" autoPict="0">
                <anchor moveWithCells="1">
                  <from>
                    <xdr:col>4</xdr:col>
                    <xdr:colOff>0</xdr:colOff>
                    <xdr:row>17</xdr:row>
                    <xdr:rowOff>0</xdr:rowOff>
                  </from>
                  <to>
                    <xdr:col>5</xdr:col>
                    <xdr:colOff>0</xdr:colOff>
                    <xdr:row>19</xdr:row>
                    <xdr:rowOff>0</xdr:rowOff>
                  </to>
                </anchor>
              </controlPr>
            </control>
          </mc:Choice>
        </mc:AlternateContent>
        <mc:AlternateContent xmlns:mc="http://schemas.openxmlformats.org/markup-compatibility/2006">
          <mc:Choice Requires="x14">
            <control shapeId="8211" r:id="rId8" name="Option Button 19">
              <controlPr defaultSize="0" autoFill="0" autoLine="0" autoPict="0">
                <anchor moveWithCells="1">
                  <from>
                    <xdr:col>4</xdr:col>
                    <xdr:colOff>152400</xdr:colOff>
                    <xdr:row>17</xdr:row>
                    <xdr:rowOff>0</xdr:rowOff>
                  </from>
                  <to>
                    <xdr:col>4</xdr:col>
                    <xdr:colOff>1057275</xdr:colOff>
                    <xdr:row>19</xdr:row>
                    <xdr:rowOff>0</xdr:rowOff>
                  </to>
                </anchor>
              </controlPr>
            </control>
          </mc:Choice>
        </mc:AlternateContent>
        <mc:AlternateContent xmlns:mc="http://schemas.openxmlformats.org/markup-compatibility/2006">
          <mc:Choice Requires="x14">
            <control shapeId="8212" r:id="rId9" name="Option Button 20">
              <controlPr defaultSize="0" autoFill="0" autoLine="0" autoPict="0">
                <anchor moveWithCells="1">
                  <from>
                    <xdr:col>4</xdr:col>
                    <xdr:colOff>1152525</xdr:colOff>
                    <xdr:row>17</xdr:row>
                    <xdr:rowOff>0</xdr:rowOff>
                  </from>
                  <to>
                    <xdr:col>4</xdr:col>
                    <xdr:colOff>1876425</xdr:colOff>
                    <xdr:row>19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134D46"/>
  </sheetPr>
  <dimension ref="A1:M515"/>
  <sheetViews>
    <sheetView showGridLines="0" zoomScaleNormal="100" zoomScaleSheetLayoutView="100" zoomScalePageLayoutView="40" workbookViewId="0"/>
  </sheetViews>
  <sheetFormatPr defaultColWidth="11.42578125" defaultRowHeight="12" x14ac:dyDescent="0.2"/>
  <cols>
    <col min="1" max="1" width="5.7109375" style="105" customWidth="1"/>
    <col min="2" max="2" width="20.7109375" style="105" customWidth="1"/>
    <col min="3" max="4" width="9.7109375" style="105" customWidth="1"/>
    <col min="5" max="5" width="5.7109375" style="105" customWidth="1"/>
    <col min="6" max="6" width="5.7109375" style="105" hidden="1" customWidth="1"/>
    <col min="7" max="10" width="5.28515625" style="105" customWidth="1"/>
    <col min="11" max="11" width="23.7109375" style="105" customWidth="1"/>
    <col min="12" max="12" width="23.7109375" style="1" customWidth="1"/>
    <col min="13" max="13" width="3.28515625" style="1" customWidth="1"/>
    <col min="14" max="171" width="159.28515625" style="1" customWidth="1"/>
    <col min="172" max="16384" width="11.42578125" style="1"/>
  </cols>
  <sheetData>
    <row r="1" spans="1:13" ht="15.95" customHeight="1" x14ac:dyDescent="0.2">
      <c r="A1" s="179" t="s">
        <v>741</v>
      </c>
      <c r="B1" s="100"/>
      <c r="C1" s="101"/>
      <c r="D1" s="101"/>
      <c r="E1" s="101"/>
      <c r="F1" s="101"/>
      <c r="G1" s="101"/>
      <c r="H1" s="101"/>
      <c r="I1" s="101"/>
      <c r="J1" s="101"/>
      <c r="K1" s="102"/>
      <c r="L1" s="102"/>
      <c r="M1" s="103"/>
    </row>
    <row r="2" spans="1:13" ht="15.95" customHeight="1" x14ac:dyDescent="0.2">
      <c r="A2" s="104"/>
      <c r="B2" s="185" t="str">
        <f>IF(Nastavitve!$E$10=1,"POVPRAŠEVANJE","NAROČILO")</f>
        <v>POVPRAŠEVANJE</v>
      </c>
      <c r="C2" s="185"/>
      <c r="D2" s="185"/>
      <c r="F2"/>
      <c r="G2"/>
      <c r="H2"/>
      <c r="I2"/>
      <c r="J2"/>
      <c r="K2" s="7"/>
      <c r="L2" s="7"/>
      <c r="M2" s="7"/>
    </row>
    <row r="3" spans="1:13" ht="15.95" customHeight="1" x14ac:dyDescent="0.2">
      <c r="A3" s="104"/>
      <c r="B3" s="185"/>
      <c r="C3" s="185"/>
      <c r="D3" s="185"/>
      <c r="F3"/>
      <c r="G3"/>
      <c r="H3"/>
      <c r="I3"/>
      <c r="J3"/>
      <c r="K3" s="7"/>
      <c r="L3" s="178"/>
      <c r="M3" s="7"/>
    </row>
    <row r="4" spans="1:13" ht="15.95" customHeight="1" x14ac:dyDescent="0.2">
      <c r="A4"/>
      <c r="B4"/>
      <c r="C4"/>
      <c r="D4"/>
      <c r="F4"/>
      <c r="G4"/>
      <c r="H4"/>
      <c r="I4"/>
      <c r="J4"/>
      <c r="K4" s="7"/>
      <c r="L4" s="7"/>
      <c r="M4" s="7"/>
    </row>
    <row r="5" spans="1:13" ht="15.95" customHeight="1" x14ac:dyDescent="0.2">
      <c r="A5" s="7"/>
      <c r="B5" s="108" t="s">
        <v>190</v>
      </c>
      <c r="C5" s="109" t="str">
        <f>IF('Osnovni podatki'!$E$4="","OBVEZEN PODATEK!",'Osnovni podatki'!$E$4)</f>
        <v>OBVEZEN PODATEK!</v>
      </c>
      <c r="D5" s="110"/>
      <c r="E5" s="110"/>
      <c r="F5"/>
      <c r="G5"/>
      <c r="H5"/>
      <c r="I5"/>
      <c r="J5"/>
      <c r="K5" s="106" t="str">
        <f>IF('Osnovni podatki'!$E$28&lt;&gt;"","Željeni datum dobave:   ","")</f>
        <v/>
      </c>
      <c r="L5" s="107" t="str">
        <f>IF('Osnovni podatki'!$E$28&lt;&gt;"",'Osnovni podatki'!$E$28,"")</f>
        <v/>
      </c>
      <c r="M5" s="7"/>
    </row>
    <row r="6" spans="1:13" ht="15.95" customHeight="1" x14ac:dyDescent="0.2">
      <c r="A6" s="112"/>
      <c r="B6" s="113" t="s">
        <v>737</v>
      </c>
      <c r="C6" s="114" t="str">
        <f>IF(OR('Osnovni podatki'!$E$6="",'Osnovni podatki'!$E$8="",'Osnovni podatki'!$E$10=""),"OBVEZEN PODATEK!",_xlfn.CONCAT('Osnovni podatki'!$E$6,", ",'Osnovni podatki'!$E$8," ",'Osnovni podatki'!$E$10))</f>
        <v>OBVEZEN PODATEK!</v>
      </c>
      <c r="D6" s="110"/>
      <c r="F6"/>
      <c r="G6"/>
      <c r="H6"/>
      <c r="I6"/>
      <c r="J6"/>
      <c r="K6" s="111" t="str">
        <f>IF(Nastavitve!$E$9=2,"Dostava:   ","Prevzem v PE:   ")</f>
        <v xml:space="preserve">Prevzem v PE:   </v>
      </c>
      <c r="L6" s="183" t="str">
        <f>IF('Osnovni podatki'!$E$33="","OBVEZEN PODATEK!",'Osnovni podatki'!$E$33)</f>
        <v>OBVEZEN PODATEK!</v>
      </c>
      <c r="M6" s="7"/>
    </row>
    <row r="7" spans="1:13" ht="15.95" customHeight="1" x14ac:dyDescent="0.2">
      <c r="A7" s="7"/>
      <c r="B7" s="113" t="s">
        <v>191</v>
      </c>
      <c r="C7" s="114" t="str">
        <f>IF('Osnovni podatki'!$E$22="","OBVEZEN PODATEK!",'Osnovni podatki'!$E$22)</f>
        <v>OBVEZEN PODATEK!</v>
      </c>
      <c r="D7" s="118"/>
      <c r="F7"/>
      <c r="G7"/>
      <c r="H7"/>
      <c r="I7"/>
      <c r="J7"/>
      <c r="K7" s="115"/>
      <c r="L7" s="183"/>
      <c r="M7" s="7"/>
    </row>
    <row r="8" spans="1:13" ht="15.95" customHeight="1" x14ac:dyDescent="0.2">
      <c r="A8" s="177"/>
      <c r="B8" s="116" t="s">
        <v>192</v>
      </c>
      <c r="C8" s="117" t="str">
        <f>IF('Osnovni podatki'!$E$12="","OBVEZEN PODATEK!",'Osnovni podatki'!$E$12)</f>
        <v>OBVEZEN PODATEK!</v>
      </c>
      <c r="D8" s="110"/>
      <c r="E8" s="110"/>
      <c r="F8"/>
      <c r="G8" s="121"/>
      <c r="H8"/>
      <c r="I8"/>
      <c r="J8"/>
      <c r="K8" s="108" t="s">
        <v>678</v>
      </c>
      <c r="L8" s="119">
        <f>SUM('Izračun količin'!$F$13:$F$513)</f>
        <v>0</v>
      </c>
      <c r="M8" s="7"/>
    </row>
    <row r="9" spans="1:13" ht="15.95" customHeight="1" x14ac:dyDescent="0.2">
      <c r="A9" s="112"/>
      <c r="B9" s="116" t="s">
        <v>193</v>
      </c>
      <c r="C9" s="120" t="str">
        <f>IF('Osnovni podatki'!$E$14="","OBVEZEN PODATEK!",'Osnovni podatki'!$E$14)</f>
        <v>OBVEZEN PODATEK!</v>
      </c>
      <c r="D9" s="124"/>
      <c r="E9" s="124"/>
      <c r="F9"/>
      <c r="G9"/>
      <c r="H9"/>
      <c r="I9"/>
      <c r="J9"/>
      <c r="K9" s="113" t="s">
        <v>677</v>
      </c>
      <c r="L9" s="122">
        <f>SUM('Izračun količin'!AA13:AA512)</f>
        <v>0</v>
      </c>
      <c r="M9" s="7"/>
    </row>
    <row r="10" spans="1:13" ht="15.95" customHeight="1" x14ac:dyDescent="0.2">
      <c r="A10" s="7"/>
      <c r="B10" s="116" t="s">
        <v>194</v>
      </c>
      <c r="C10" s="123" t="str">
        <f>IF('Osnovni podatki'!$E$24="","OBVEZEN PODATEK!",'Osnovni podatki'!$E$24)</f>
        <v>OBVEZEN PODATEK!</v>
      </c>
      <c r="D10" s="124"/>
      <c r="E10" s="124"/>
      <c r="F10"/>
      <c r="G10"/>
      <c r="H10"/>
      <c r="I10"/>
      <c r="J10" s="121"/>
      <c r="K10" s="113" t="s">
        <v>682</v>
      </c>
      <c r="L10" s="125">
        <f>SUM('Izračun količin'!$Z$13:$Z$513)</f>
        <v>0</v>
      </c>
      <c r="M10" s="7"/>
    </row>
    <row r="11" spans="1:13" ht="15.95" customHeight="1" x14ac:dyDescent="0.2">
      <c r="A11" s="7"/>
      <c r="B11" s="25"/>
      <c r="C11" s="126"/>
      <c r="F11"/>
      <c r="G11"/>
      <c r="H11"/>
      <c r="I11"/>
      <c r="J11"/>
      <c r="K11" s="113" t="s">
        <v>195</v>
      </c>
      <c r="L11" s="127">
        <f>SUM('Izračun količin'!$H$13:$H$113)</f>
        <v>0</v>
      </c>
      <c r="M11" s="7"/>
    </row>
    <row r="12" spans="1:13" ht="15.95" customHeight="1" x14ac:dyDescent="0.2">
      <c r="A12" s="7"/>
      <c r="B12" s="7"/>
      <c r="C12" s="7"/>
      <c r="D12" s="7"/>
      <c r="E12" s="7"/>
      <c r="F12"/>
      <c r="G12"/>
      <c r="H12"/>
      <c r="I12"/>
      <c r="J12"/>
      <c r="K12" s="184" t="s">
        <v>683</v>
      </c>
      <c r="L12" s="184"/>
      <c r="M12"/>
    </row>
    <row r="13" spans="1:13" ht="15.95" customHeight="1" x14ac:dyDescent="0.2">
      <c r="A13" s="128"/>
      <c r="B13" s="128"/>
      <c r="C13" s="129" t="s">
        <v>189</v>
      </c>
      <c r="D13" s="130"/>
      <c r="E13"/>
      <c r="F13"/>
      <c r="G13" s="189" t="s">
        <v>226</v>
      </c>
      <c r="H13" s="189"/>
      <c r="I13" s="190" t="s">
        <v>227</v>
      </c>
      <c r="J13" s="190"/>
      <c r="K13" s="131"/>
      <c r="L13" s="132" t="s">
        <v>158</v>
      </c>
      <c r="M13"/>
    </row>
    <row r="14" spans="1:13" ht="24.95" customHeight="1" x14ac:dyDescent="0.2">
      <c r="A14" s="191" t="s">
        <v>169</v>
      </c>
      <c r="B14" s="133" t="s">
        <v>188</v>
      </c>
      <c r="C14" s="192" t="s">
        <v>172</v>
      </c>
      <c r="D14" s="193" t="s">
        <v>186</v>
      </c>
      <c r="E14" s="194" t="s">
        <v>187</v>
      </c>
      <c r="F14" s="134" t="s">
        <v>735</v>
      </c>
      <c r="G14" s="186" t="s">
        <v>185</v>
      </c>
      <c r="H14" s="186"/>
      <c r="I14" s="187" t="s">
        <v>185</v>
      </c>
      <c r="J14" s="187"/>
      <c r="K14" s="133" t="s">
        <v>174</v>
      </c>
      <c r="L14" s="11" t="s">
        <v>175</v>
      </c>
      <c r="M14"/>
    </row>
    <row r="15" spans="1:13" ht="24.95" customHeight="1" x14ac:dyDescent="0.2">
      <c r="A15" s="191"/>
      <c r="B15" s="2" t="s">
        <v>196</v>
      </c>
      <c r="C15" s="192"/>
      <c r="D15" s="193"/>
      <c r="E15" s="194"/>
      <c r="F15" s="134"/>
      <c r="G15" s="195" t="s">
        <v>170</v>
      </c>
      <c r="H15" s="195"/>
      <c r="I15" s="188" t="s">
        <v>171</v>
      </c>
      <c r="J15" s="188"/>
      <c r="K15" s="2" t="s">
        <v>173</v>
      </c>
      <c r="L15" s="2" t="s">
        <v>176</v>
      </c>
      <c r="M15"/>
    </row>
    <row r="16" spans="1:13" s="26" customFormat="1" ht="15.95" customHeight="1" x14ac:dyDescent="0.25">
      <c r="A16" s="135">
        <f>IF(ISNUMBER(A15),A15+1,1)</f>
        <v>1</v>
      </c>
      <c r="B16" s="6"/>
      <c r="C16" s="3"/>
      <c r="D16" s="4"/>
      <c r="E16" s="5"/>
      <c r="F16" s="20"/>
      <c r="G16" s="22"/>
      <c r="H16" s="23"/>
      <c r="I16" s="24"/>
      <c r="J16" s="21"/>
      <c r="K16" s="79"/>
      <c r="L16" s="19"/>
      <c r="M16" s="136"/>
    </row>
    <row r="17" spans="1:13" s="26" customFormat="1" ht="15.95" customHeight="1" x14ac:dyDescent="0.25">
      <c r="A17" s="135">
        <f t="shared" ref="A17:A80" si="0">IF(ISNUMBER(A16),A16+1,1)</f>
        <v>2</v>
      </c>
      <c r="B17" s="6"/>
      <c r="C17" s="3"/>
      <c r="D17" s="4"/>
      <c r="E17" s="5"/>
      <c r="F17" s="20"/>
      <c r="G17" s="22"/>
      <c r="H17" s="23"/>
      <c r="I17" s="24"/>
      <c r="J17" s="21"/>
      <c r="K17" s="79"/>
      <c r="L17" s="19"/>
      <c r="M17" s="137"/>
    </row>
    <row r="18" spans="1:13" s="26" customFormat="1" ht="15.95" customHeight="1" x14ac:dyDescent="0.25">
      <c r="A18" s="135">
        <f>IF(ISNUMBER(A17),A17+1,1)</f>
        <v>3</v>
      </c>
      <c r="B18" s="6"/>
      <c r="C18" s="3"/>
      <c r="D18" s="4"/>
      <c r="E18" s="5"/>
      <c r="F18" s="20" t="str">
        <f t="shared" ref="F18:F79" si="1">IF(B18="","",VLOOKUP(B18,DEKORJI_PODATKI,2,FALSE))</f>
        <v/>
      </c>
      <c r="G18" s="22"/>
      <c r="H18" s="23"/>
      <c r="I18" s="24"/>
      <c r="J18" s="21"/>
      <c r="K18" s="79"/>
      <c r="L18" s="19"/>
      <c r="M18" s="137"/>
    </row>
    <row r="19" spans="1:13" s="26" customFormat="1" ht="15.95" customHeight="1" x14ac:dyDescent="0.25">
      <c r="A19" s="135">
        <f t="shared" si="0"/>
        <v>4</v>
      </c>
      <c r="B19" s="6"/>
      <c r="C19" s="3"/>
      <c r="D19" s="4"/>
      <c r="E19" s="5"/>
      <c r="F19" s="20" t="str">
        <f t="shared" si="1"/>
        <v/>
      </c>
      <c r="G19" s="22"/>
      <c r="H19" s="23"/>
      <c r="I19" s="24"/>
      <c r="J19" s="21"/>
      <c r="K19" s="79"/>
      <c r="L19" s="19"/>
      <c r="M19" s="137"/>
    </row>
    <row r="20" spans="1:13" s="26" customFormat="1" ht="15.95" customHeight="1" x14ac:dyDescent="0.25">
      <c r="A20" s="135">
        <f t="shared" si="0"/>
        <v>5</v>
      </c>
      <c r="B20" s="6"/>
      <c r="C20" s="3"/>
      <c r="D20" s="4"/>
      <c r="E20" s="5"/>
      <c r="F20" s="20" t="str">
        <f t="shared" si="1"/>
        <v/>
      </c>
      <c r="G20" s="22"/>
      <c r="H20" s="23"/>
      <c r="I20" s="24"/>
      <c r="J20" s="21"/>
      <c r="K20" s="79"/>
      <c r="L20" s="19"/>
      <c r="M20" s="137"/>
    </row>
    <row r="21" spans="1:13" s="26" customFormat="1" ht="15.95" customHeight="1" x14ac:dyDescent="0.25">
      <c r="A21" s="135">
        <f t="shared" si="0"/>
        <v>6</v>
      </c>
      <c r="B21" s="6"/>
      <c r="C21" s="3"/>
      <c r="D21" s="4"/>
      <c r="E21" s="5"/>
      <c r="F21" s="20" t="str">
        <f t="shared" si="1"/>
        <v/>
      </c>
      <c r="G21" s="22"/>
      <c r="H21" s="23"/>
      <c r="I21" s="24"/>
      <c r="J21" s="21"/>
      <c r="K21" s="79"/>
      <c r="L21" s="19"/>
      <c r="M21" s="137"/>
    </row>
    <row r="22" spans="1:13" s="26" customFormat="1" ht="15.95" customHeight="1" x14ac:dyDescent="0.25">
      <c r="A22" s="135">
        <f t="shared" si="0"/>
        <v>7</v>
      </c>
      <c r="B22" s="6"/>
      <c r="C22" s="3"/>
      <c r="D22" s="4"/>
      <c r="E22" s="5"/>
      <c r="F22" s="20" t="str">
        <f t="shared" si="1"/>
        <v/>
      </c>
      <c r="G22" s="22"/>
      <c r="H22" s="23"/>
      <c r="I22" s="24"/>
      <c r="J22" s="21"/>
      <c r="K22" s="79"/>
      <c r="L22" s="19"/>
      <c r="M22" s="137"/>
    </row>
    <row r="23" spans="1:13" s="26" customFormat="1" ht="15.95" customHeight="1" x14ac:dyDescent="0.25">
      <c r="A23" s="135">
        <f t="shared" si="0"/>
        <v>8</v>
      </c>
      <c r="B23" s="6"/>
      <c r="C23" s="3"/>
      <c r="D23" s="4"/>
      <c r="E23" s="5"/>
      <c r="F23" s="20" t="str">
        <f t="shared" si="1"/>
        <v/>
      </c>
      <c r="G23" s="22"/>
      <c r="H23" s="23"/>
      <c r="I23" s="24"/>
      <c r="J23" s="21"/>
      <c r="K23" s="79"/>
      <c r="L23" s="19"/>
      <c r="M23" s="137"/>
    </row>
    <row r="24" spans="1:13" s="26" customFormat="1" ht="15.95" customHeight="1" x14ac:dyDescent="0.25">
      <c r="A24" s="135">
        <f t="shared" si="0"/>
        <v>9</v>
      </c>
      <c r="B24" s="6"/>
      <c r="C24" s="3"/>
      <c r="D24" s="4"/>
      <c r="E24" s="5"/>
      <c r="F24" s="20" t="str">
        <f t="shared" si="1"/>
        <v/>
      </c>
      <c r="G24" s="22"/>
      <c r="H24" s="23"/>
      <c r="I24" s="24"/>
      <c r="J24" s="21"/>
      <c r="K24" s="79"/>
      <c r="L24" s="19"/>
      <c r="M24" s="137"/>
    </row>
    <row r="25" spans="1:13" s="26" customFormat="1" ht="15.95" customHeight="1" x14ac:dyDescent="0.25">
      <c r="A25" s="135">
        <f t="shared" si="0"/>
        <v>10</v>
      </c>
      <c r="B25" s="6"/>
      <c r="C25" s="3"/>
      <c r="D25" s="4"/>
      <c r="E25" s="5"/>
      <c r="F25" s="20" t="str">
        <f t="shared" si="1"/>
        <v/>
      </c>
      <c r="G25" s="22"/>
      <c r="H25" s="23"/>
      <c r="I25" s="24"/>
      <c r="J25" s="21"/>
      <c r="K25" s="79"/>
      <c r="L25" s="19"/>
      <c r="M25" s="138"/>
    </row>
    <row r="26" spans="1:13" s="26" customFormat="1" ht="15.95" customHeight="1" x14ac:dyDescent="0.25">
      <c r="A26" s="135">
        <f t="shared" si="0"/>
        <v>11</v>
      </c>
      <c r="B26" s="6"/>
      <c r="C26" s="3"/>
      <c r="D26" s="4"/>
      <c r="E26" s="5"/>
      <c r="F26" s="20" t="str">
        <f t="shared" si="1"/>
        <v/>
      </c>
      <c r="G26" s="22"/>
      <c r="H26" s="23"/>
      <c r="I26" s="24"/>
      <c r="J26" s="21"/>
      <c r="K26" s="79"/>
      <c r="L26" s="19"/>
      <c r="M26" s="138"/>
    </row>
    <row r="27" spans="1:13" s="26" customFormat="1" ht="15.95" customHeight="1" x14ac:dyDescent="0.25">
      <c r="A27" s="135">
        <f t="shared" si="0"/>
        <v>12</v>
      </c>
      <c r="B27" s="6"/>
      <c r="C27" s="3"/>
      <c r="D27" s="4"/>
      <c r="E27" s="5"/>
      <c r="F27" s="20" t="str">
        <f t="shared" si="1"/>
        <v/>
      </c>
      <c r="G27" s="22"/>
      <c r="H27" s="23"/>
      <c r="I27" s="24"/>
      <c r="J27" s="21"/>
      <c r="K27" s="79"/>
      <c r="L27" s="19"/>
      <c r="M27" s="138"/>
    </row>
    <row r="28" spans="1:13" s="26" customFormat="1" ht="15.95" customHeight="1" x14ac:dyDescent="0.25">
      <c r="A28" s="135">
        <f t="shared" si="0"/>
        <v>13</v>
      </c>
      <c r="B28" s="6"/>
      <c r="C28" s="3"/>
      <c r="D28" s="4"/>
      <c r="E28" s="5"/>
      <c r="F28" s="20" t="str">
        <f t="shared" si="1"/>
        <v/>
      </c>
      <c r="G28" s="22"/>
      <c r="H28" s="23"/>
      <c r="I28" s="24"/>
      <c r="J28" s="21"/>
      <c r="K28" s="79"/>
      <c r="L28" s="19"/>
      <c r="M28" s="138"/>
    </row>
    <row r="29" spans="1:13" s="26" customFormat="1" ht="15.95" customHeight="1" x14ac:dyDescent="0.25">
      <c r="A29" s="135">
        <f t="shared" si="0"/>
        <v>14</v>
      </c>
      <c r="B29" s="6"/>
      <c r="C29" s="3"/>
      <c r="D29" s="4"/>
      <c r="E29" s="5"/>
      <c r="F29" s="20" t="str">
        <f t="shared" si="1"/>
        <v/>
      </c>
      <c r="G29" s="22"/>
      <c r="H29" s="23"/>
      <c r="I29" s="24"/>
      <c r="J29" s="21"/>
      <c r="K29" s="79"/>
      <c r="L29" s="19"/>
      <c r="M29" s="138"/>
    </row>
    <row r="30" spans="1:13" s="26" customFormat="1" ht="15.95" customHeight="1" x14ac:dyDescent="0.25">
      <c r="A30" s="135">
        <f t="shared" si="0"/>
        <v>15</v>
      </c>
      <c r="B30" s="6"/>
      <c r="C30" s="3"/>
      <c r="D30" s="4"/>
      <c r="E30" s="5"/>
      <c r="F30" s="20" t="str">
        <f t="shared" si="1"/>
        <v/>
      </c>
      <c r="G30" s="22"/>
      <c r="H30" s="23"/>
      <c r="I30" s="24"/>
      <c r="J30" s="21"/>
      <c r="K30" s="79"/>
      <c r="L30" s="19"/>
      <c r="M30" s="138"/>
    </row>
    <row r="31" spans="1:13" s="26" customFormat="1" ht="15.95" customHeight="1" x14ac:dyDescent="0.25">
      <c r="A31" s="135">
        <f t="shared" si="0"/>
        <v>16</v>
      </c>
      <c r="B31" s="6"/>
      <c r="C31" s="3"/>
      <c r="D31" s="4"/>
      <c r="E31" s="5"/>
      <c r="F31" s="20" t="str">
        <f t="shared" si="1"/>
        <v/>
      </c>
      <c r="G31" s="22"/>
      <c r="H31" s="23"/>
      <c r="I31" s="24"/>
      <c r="J31" s="21"/>
      <c r="K31" s="79"/>
      <c r="L31" s="19"/>
      <c r="M31" s="138"/>
    </row>
    <row r="32" spans="1:13" s="26" customFormat="1" ht="15.95" customHeight="1" x14ac:dyDescent="0.25">
      <c r="A32" s="135">
        <f t="shared" si="0"/>
        <v>17</v>
      </c>
      <c r="B32" s="6"/>
      <c r="C32" s="3"/>
      <c r="D32" s="4"/>
      <c r="E32" s="5"/>
      <c r="F32" s="20" t="str">
        <f t="shared" si="1"/>
        <v/>
      </c>
      <c r="G32" s="22"/>
      <c r="H32" s="23"/>
      <c r="I32" s="24"/>
      <c r="J32" s="21"/>
      <c r="K32" s="79"/>
      <c r="L32" s="19"/>
      <c r="M32" s="138"/>
    </row>
    <row r="33" spans="1:13" s="26" customFormat="1" ht="15.95" customHeight="1" x14ac:dyDescent="0.25">
      <c r="A33" s="135">
        <f t="shared" si="0"/>
        <v>18</v>
      </c>
      <c r="B33" s="6"/>
      <c r="C33" s="3"/>
      <c r="D33" s="4"/>
      <c r="E33" s="5"/>
      <c r="F33" s="20" t="str">
        <f t="shared" si="1"/>
        <v/>
      </c>
      <c r="G33" s="22"/>
      <c r="H33" s="23"/>
      <c r="I33" s="24"/>
      <c r="J33" s="21"/>
      <c r="K33" s="79"/>
      <c r="L33" s="19"/>
      <c r="M33" s="138"/>
    </row>
    <row r="34" spans="1:13" s="26" customFormat="1" ht="15.95" customHeight="1" x14ac:dyDescent="0.25">
      <c r="A34" s="135">
        <f t="shared" si="0"/>
        <v>19</v>
      </c>
      <c r="B34" s="6"/>
      <c r="C34" s="3"/>
      <c r="D34" s="4"/>
      <c r="E34" s="5"/>
      <c r="F34" s="20" t="str">
        <f t="shared" si="1"/>
        <v/>
      </c>
      <c r="G34" s="22"/>
      <c r="H34" s="23"/>
      <c r="I34" s="24"/>
      <c r="J34" s="21"/>
      <c r="K34" s="79"/>
      <c r="L34" s="19"/>
      <c r="M34" s="138"/>
    </row>
    <row r="35" spans="1:13" s="26" customFormat="1" ht="15.95" customHeight="1" x14ac:dyDescent="0.25">
      <c r="A35" s="135">
        <f t="shared" si="0"/>
        <v>20</v>
      </c>
      <c r="B35" s="6"/>
      <c r="C35" s="3"/>
      <c r="D35" s="4"/>
      <c r="E35" s="5"/>
      <c r="F35" s="20" t="str">
        <f t="shared" si="1"/>
        <v/>
      </c>
      <c r="G35" s="22"/>
      <c r="H35" s="23"/>
      <c r="I35" s="24"/>
      <c r="J35" s="21"/>
      <c r="K35" s="79"/>
      <c r="L35" s="19"/>
      <c r="M35" s="138"/>
    </row>
    <row r="36" spans="1:13" s="26" customFormat="1" ht="15.95" customHeight="1" x14ac:dyDescent="0.25">
      <c r="A36" s="135">
        <f t="shared" si="0"/>
        <v>21</v>
      </c>
      <c r="B36" s="6"/>
      <c r="C36" s="3"/>
      <c r="D36" s="4"/>
      <c r="E36" s="5"/>
      <c r="F36" s="20" t="str">
        <f t="shared" si="1"/>
        <v/>
      </c>
      <c r="G36" s="22"/>
      <c r="H36" s="23"/>
      <c r="I36" s="24"/>
      <c r="J36" s="21"/>
      <c r="K36" s="79"/>
      <c r="L36" s="19"/>
      <c r="M36" s="138"/>
    </row>
    <row r="37" spans="1:13" s="26" customFormat="1" ht="15.95" customHeight="1" x14ac:dyDescent="0.25">
      <c r="A37" s="135">
        <f t="shared" si="0"/>
        <v>22</v>
      </c>
      <c r="B37" s="6"/>
      <c r="C37" s="3"/>
      <c r="D37" s="4"/>
      <c r="E37" s="5"/>
      <c r="F37" s="20" t="str">
        <f t="shared" si="1"/>
        <v/>
      </c>
      <c r="G37" s="22"/>
      <c r="H37" s="23"/>
      <c r="I37" s="24"/>
      <c r="J37" s="21"/>
      <c r="K37" s="79"/>
      <c r="L37" s="19"/>
      <c r="M37" s="138"/>
    </row>
    <row r="38" spans="1:13" s="26" customFormat="1" ht="15.95" customHeight="1" x14ac:dyDescent="0.25">
      <c r="A38" s="135">
        <f t="shared" si="0"/>
        <v>23</v>
      </c>
      <c r="B38" s="6"/>
      <c r="C38" s="3"/>
      <c r="D38" s="4"/>
      <c r="E38" s="5"/>
      <c r="F38" s="20" t="str">
        <f t="shared" si="1"/>
        <v/>
      </c>
      <c r="G38" s="22"/>
      <c r="H38" s="23"/>
      <c r="I38" s="24"/>
      <c r="J38" s="21"/>
      <c r="K38" s="79"/>
      <c r="L38" s="19"/>
      <c r="M38" s="138"/>
    </row>
    <row r="39" spans="1:13" s="26" customFormat="1" ht="15.95" customHeight="1" x14ac:dyDescent="0.25">
      <c r="A39" s="135">
        <f t="shared" si="0"/>
        <v>24</v>
      </c>
      <c r="B39" s="6"/>
      <c r="C39" s="3"/>
      <c r="D39" s="4"/>
      <c r="E39" s="5"/>
      <c r="F39" s="20" t="str">
        <f t="shared" si="1"/>
        <v/>
      </c>
      <c r="G39" s="22"/>
      <c r="H39" s="23"/>
      <c r="I39" s="24"/>
      <c r="J39" s="21"/>
      <c r="K39" s="79"/>
      <c r="L39" s="19"/>
      <c r="M39" s="138"/>
    </row>
    <row r="40" spans="1:13" s="26" customFormat="1" ht="15.95" customHeight="1" x14ac:dyDescent="0.25">
      <c r="A40" s="135">
        <f t="shared" si="0"/>
        <v>25</v>
      </c>
      <c r="B40" s="6"/>
      <c r="C40" s="3"/>
      <c r="D40" s="4"/>
      <c r="E40" s="5"/>
      <c r="F40" s="20" t="str">
        <f t="shared" si="1"/>
        <v/>
      </c>
      <c r="G40" s="22"/>
      <c r="H40" s="23"/>
      <c r="I40" s="24"/>
      <c r="J40" s="21"/>
      <c r="K40" s="79"/>
      <c r="L40" s="19"/>
      <c r="M40" s="138"/>
    </row>
    <row r="41" spans="1:13" s="26" customFormat="1" ht="15.95" customHeight="1" x14ac:dyDescent="0.25">
      <c r="A41" s="135">
        <f t="shared" si="0"/>
        <v>26</v>
      </c>
      <c r="B41" s="6"/>
      <c r="C41" s="3"/>
      <c r="D41" s="4"/>
      <c r="E41" s="5"/>
      <c r="F41" s="20" t="str">
        <f t="shared" si="1"/>
        <v/>
      </c>
      <c r="G41" s="22"/>
      <c r="H41" s="23"/>
      <c r="I41" s="24"/>
      <c r="J41" s="21"/>
      <c r="K41" s="79"/>
      <c r="L41" s="19"/>
      <c r="M41" s="138"/>
    </row>
    <row r="42" spans="1:13" s="26" customFormat="1" ht="15.95" customHeight="1" x14ac:dyDescent="0.25">
      <c r="A42" s="135">
        <f t="shared" si="0"/>
        <v>27</v>
      </c>
      <c r="B42" s="6"/>
      <c r="C42" s="3"/>
      <c r="D42" s="4"/>
      <c r="E42" s="5"/>
      <c r="F42" s="20" t="str">
        <f t="shared" si="1"/>
        <v/>
      </c>
      <c r="G42" s="22"/>
      <c r="H42" s="23"/>
      <c r="I42" s="24"/>
      <c r="J42" s="21"/>
      <c r="K42" s="79"/>
      <c r="L42" s="19"/>
      <c r="M42" s="138"/>
    </row>
    <row r="43" spans="1:13" s="26" customFormat="1" ht="15.95" customHeight="1" x14ac:dyDescent="0.25">
      <c r="A43" s="135">
        <f t="shared" si="0"/>
        <v>28</v>
      </c>
      <c r="B43" s="6"/>
      <c r="C43" s="3"/>
      <c r="D43" s="4"/>
      <c r="E43" s="5"/>
      <c r="F43" s="20" t="str">
        <f t="shared" si="1"/>
        <v/>
      </c>
      <c r="G43" s="22"/>
      <c r="H43" s="23"/>
      <c r="I43" s="24"/>
      <c r="J43" s="21"/>
      <c r="K43" s="79"/>
      <c r="L43" s="19"/>
      <c r="M43" s="138"/>
    </row>
    <row r="44" spans="1:13" s="26" customFormat="1" ht="15.95" customHeight="1" x14ac:dyDescent="0.25">
      <c r="A44" s="135">
        <f t="shared" si="0"/>
        <v>29</v>
      </c>
      <c r="B44" s="6"/>
      <c r="C44" s="3"/>
      <c r="D44" s="4"/>
      <c r="E44" s="5"/>
      <c r="F44" s="20" t="str">
        <f t="shared" si="1"/>
        <v/>
      </c>
      <c r="G44" s="22"/>
      <c r="H44" s="23"/>
      <c r="I44" s="24"/>
      <c r="J44" s="21"/>
      <c r="K44" s="79"/>
      <c r="L44" s="19"/>
      <c r="M44" s="138"/>
    </row>
    <row r="45" spans="1:13" s="26" customFormat="1" ht="15.95" customHeight="1" x14ac:dyDescent="0.25">
      <c r="A45" s="135">
        <f t="shared" si="0"/>
        <v>30</v>
      </c>
      <c r="B45" s="6"/>
      <c r="C45" s="3"/>
      <c r="D45" s="4"/>
      <c r="E45" s="5"/>
      <c r="F45" s="20" t="str">
        <f t="shared" si="1"/>
        <v/>
      </c>
      <c r="G45" s="22"/>
      <c r="H45" s="23"/>
      <c r="I45" s="24"/>
      <c r="J45" s="21"/>
      <c r="K45" s="79"/>
      <c r="L45" s="19"/>
      <c r="M45" s="138"/>
    </row>
    <row r="46" spans="1:13" s="26" customFormat="1" ht="15.95" customHeight="1" x14ac:dyDescent="0.25">
      <c r="A46" s="135">
        <f t="shared" si="0"/>
        <v>31</v>
      </c>
      <c r="B46" s="6"/>
      <c r="C46" s="3"/>
      <c r="D46" s="4"/>
      <c r="E46" s="5"/>
      <c r="F46" s="20" t="str">
        <f t="shared" si="1"/>
        <v/>
      </c>
      <c r="G46" s="22"/>
      <c r="H46" s="23"/>
      <c r="I46" s="24"/>
      <c r="J46" s="21"/>
      <c r="K46" s="79"/>
      <c r="L46" s="19"/>
      <c r="M46" s="138"/>
    </row>
    <row r="47" spans="1:13" s="26" customFormat="1" ht="15.95" customHeight="1" x14ac:dyDescent="0.25">
      <c r="A47" s="135">
        <f t="shared" si="0"/>
        <v>32</v>
      </c>
      <c r="B47" s="6"/>
      <c r="C47" s="3"/>
      <c r="D47" s="4"/>
      <c r="E47" s="5"/>
      <c r="F47" s="20" t="str">
        <f t="shared" si="1"/>
        <v/>
      </c>
      <c r="G47" s="22"/>
      <c r="H47" s="23"/>
      <c r="I47" s="24"/>
      <c r="J47" s="21"/>
      <c r="K47" s="79"/>
      <c r="L47" s="19"/>
      <c r="M47" s="138"/>
    </row>
    <row r="48" spans="1:13" s="26" customFormat="1" ht="15.95" customHeight="1" x14ac:dyDescent="0.25">
      <c r="A48" s="135">
        <f t="shared" si="0"/>
        <v>33</v>
      </c>
      <c r="B48" s="6"/>
      <c r="C48" s="3"/>
      <c r="D48" s="4"/>
      <c r="E48" s="5"/>
      <c r="F48" s="20" t="str">
        <f t="shared" si="1"/>
        <v/>
      </c>
      <c r="G48" s="22"/>
      <c r="H48" s="23"/>
      <c r="I48" s="24"/>
      <c r="J48" s="21"/>
      <c r="K48" s="79"/>
      <c r="L48" s="19"/>
      <c r="M48" s="138"/>
    </row>
    <row r="49" spans="1:13" s="26" customFormat="1" ht="15.95" customHeight="1" x14ac:dyDescent="0.25">
      <c r="A49" s="135">
        <f t="shared" si="0"/>
        <v>34</v>
      </c>
      <c r="B49" s="6"/>
      <c r="C49" s="3"/>
      <c r="D49" s="4"/>
      <c r="E49" s="5"/>
      <c r="F49" s="20" t="str">
        <f t="shared" si="1"/>
        <v/>
      </c>
      <c r="G49" s="22"/>
      <c r="H49" s="23"/>
      <c r="I49" s="24"/>
      <c r="J49" s="21"/>
      <c r="K49" s="79"/>
      <c r="L49" s="19"/>
      <c r="M49" s="138"/>
    </row>
    <row r="50" spans="1:13" s="26" customFormat="1" ht="15.95" customHeight="1" x14ac:dyDescent="0.25">
      <c r="A50" s="135">
        <f t="shared" si="0"/>
        <v>35</v>
      </c>
      <c r="B50" s="6"/>
      <c r="C50" s="3"/>
      <c r="D50" s="4"/>
      <c r="E50" s="5"/>
      <c r="F50" s="20" t="str">
        <f t="shared" si="1"/>
        <v/>
      </c>
      <c r="G50" s="22"/>
      <c r="H50" s="23"/>
      <c r="I50" s="24"/>
      <c r="J50" s="21"/>
      <c r="K50" s="79"/>
      <c r="L50" s="19"/>
      <c r="M50" s="138"/>
    </row>
    <row r="51" spans="1:13" s="26" customFormat="1" ht="15.95" customHeight="1" x14ac:dyDescent="0.25">
      <c r="A51" s="135">
        <f t="shared" si="0"/>
        <v>36</v>
      </c>
      <c r="B51" s="6"/>
      <c r="C51" s="3"/>
      <c r="D51" s="4"/>
      <c r="E51" s="5"/>
      <c r="F51" s="20" t="str">
        <f t="shared" si="1"/>
        <v/>
      </c>
      <c r="G51" s="22"/>
      <c r="H51" s="23"/>
      <c r="I51" s="24"/>
      <c r="J51" s="21"/>
      <c r="K51" s="79"/>
      <c r="L51" s="19"/>
      <c r="M51" s="138"/>
    </row>
    <row r="52" spans="1:13" s="26" customFormat="1" ht="15.95" customHeight="1" x14ac:dyDescent="0.25">
      <c r="A52" s="135">
        <f t="shared" si="0"/>
        <v>37</v>
      </c>
      <c r="B52" s="6"/>
      <c r="C52" s="3"/>
      <c r="D52" s="4"/>
      <c r="E52" s="5"/>
      <c r="F52" s="20" t="str">
        <f t="shared" si="1"/>
        <v/>
      </c>
      <c r="G52" s="22"/>
      <c r="H52" s="23"/>
      <c r="I52" s="24"/>
      <c r="J52" s="21"/>
      <c r="K52" s="79"/>
      <c r="L52" s="19"/>
      <c r="M52" s="138"/>
    </row>
    <row r="53" spans="1:13" s="26" customFormat="1" ht="15.95" customHeight="1" x14ac:dyDescent="0.25">
      <c r="A53" s="135">
        <f t="shared" si="0"/>
        <v>38</v>
      </c>
      <c r="B53" s="6"/>
      <c r="C53" s="3"/>
      <c r="D53" s="4"/>
      <c r="E53" s="5"/>
      <c r="F53" s="20" t="str">
        <f t="shared" si="1"/>
        <v/>
      </c>
      <c r="G53" s="22"/>
      <c r="H53" s="23"/>
      <c r="I53" s="24"/>
      <c r="J53" s="21"/>
      <c r="K53" s="79"/>
      <c r="L53" s="19"/>
      <c r="M53" s="138"/>
    </row>
    <row r="54" spans="1:13" s="26" customFormat="1" ht="15.95" customHeight="1" x14ac:dyDescent="0.25">
      <c r="A54" s="135">
        <f t="shared" si="0"/>
        <v>39</v>
      </c>
      <c r="B54" s="6"/>
      <c r="C54" s="3"/>
      <c r="D54" s="4"/>
      <c r="E54" s="5"/>
      <c r="F54" s="20" t="str">
        <f t="shared" si="1"/>
        <v/>
      </c>
      <c r="G54" s="22"/>
      <c r="H54" s="23"/>
      <c r="I54" s="24"/>
      <c r="J54" s="21"/>
      <c r="K54" s="79"/>
      <c r="L54" s="19"/>
      <c r="M54" s="138"/>
    </row>
    <row r="55" spans="1:13" s="26" customFormat="1" ht="15.95" customHeight="1" x14ac:dyDescent="0.25">
      <c r="A55" s="135">
        <f t="shared" si="0"/>
        <v>40</v>
      </c>
      <c r="B55" s="6"/>
      <c r="C55" s="3"/>
      <c r="D55" s="4"/>
      <c r="E55" s="5"/>
      <c r="F55" s="20" t="str">
        <f t="shared" si="1"/>
        <v/>
      </c>
      <c r="G55" s="22"/>
      <c r="H55" s="23"/>
      <c r="I55" s="24"/>
      <c r="J55" s="21"/>
      <c r="K55" s="79"/>
      <c r="L55" s="19"/>
      <c r="M55" s="138"/>
    </row>
    <row r="56" spans="1:13" s="26" customFormat="1" ht="15.95" customHeight="1" x14ac:dyDescent="0.25">
      <c r="A56" s="135">
        <f t="shared" si="0"/>
        <v>41</v>
      </c>
      <c r="B56" s="6"/>
      <c r="C56" s="3"/>
      <c r="D56" s="4"/>
      <c r="E56" s="5"/>
      <c r="F56" s="20" t="str">
        <f t="shared" si="1"/>
        <v/>
      </c>
      <c r="G56" s="22"/>
      <c r="H56" s="23"/>
      <c r="I56" s="24"/>
      <c r="J56" s="21"/>
      <c r="K56" s="79"/>
      <c r="L56" s="19"/>
      <c r="M56" s="138"/>
    </row>
    <row r="57" spans="1:13" s="26" customFormat="1" ht="15.95" customHeight="1" x14ac:dyDescent="0.25">
      <c r="A57" s="135">
        <f t="shared" si="0"/>
        <v>42</v>
      </c>
      <c r="B57" s="6"/>
      <c r="C57" s="3"/>
      <c r="D57" s="4"/>
      <c r="E57" s="5"/>
      <c r="F57" s="20" t="str">
        <f t="shared" si="1"/>
        <v/>
      </c>
      <c r="G57" s="22"/>
      <c r="H57" s="23"/>
      <c r="I57" s="24"/>
      <c r="J57" s="21"/>
      <c r="K57" s="79"/>
      <c r="L57" s="19"/>
      <c r="M57" s="138"/>
    </row>
    <row r="58" spans="1:13" s="26" customFormat="1" ht="15.95" customHeight="1" x14ac:dyDescent="0.25">
      <c r="A58" s="135">
        <f t="shared" si="0"/>
        <v>43</v>
      </c>
      <c r="B58" s="6"/>
      <c r="C58" s="3"/>
      <c r="D58" s="4"/>
      <c r="E58" s="5"/>
      <c r="F58" s="20" t="str">
        <f t="shared" si="1"/>
        <v/>
      </c>
      <c r="G58" s="22"/>
      <c r="H58" s="23"/>
      <c r="I58" s="24"/>
      <c r="J58" s="21"/>
      <c r="K58" s="79"/>
      <c r="L58" s="19"/>
      <c r="M58" s="138"/>
    </row>
    <row r="59" spans="1:13" s="26" customFormat="1" ht="15.95" customHeight="1" x14ac:dyDescent="0.25">
      <c r="A59" s="135">
        <f t="shared" si="0"/>
        <v>44</v>
      </c>
      <c r="B59" s="6"/>
      <c r="C59" s="3"/>
      <c r="D59" s="4"/>
      <c r="E59" s="5"/>
      <c r="F59" s="20" t="str">
        <f t="shared" si="1"/>
        <v/>
      </c>
      <c r="G59" s="22"/>
      <c r="H59" s="23"/>
      <c r="I59" s="24"/>
      <c r="J59" s="21"/>
      <c r="K59" s="79"/>
      <c r="L59" s="19"/>
      <c r="M59" s="138"/>
    </row>
    <row r="60" spans="1:13" s="26" customFormat="1" ht="15.95" customHeight="1" x14ac:dyDescent="0.25">
      <c r="A60" s="135">
        <f t="shared" si="0"/>
        <v>45</v>
      </c>
      <c r="B60" s="6"/>
      <c r="C60" s="3"/>
      <c r="D60" s="4"/>
      <c r="E60" s="5"/>
      <c r="F60" s="20" t="str">
        <f t="shared" si="1"/>
        <v/>
      </c>
      <c r="G60" s="22"/>
      <c r="H60" s="23"/>
      <c r="I60" s="24"/>
      <c r="J60" s="21"/>
      <c r="K60" s="79"/>
      <c r="L60" s="19"/>
      <c r="M60" s="138"/>
    </row>
    <row r="61" spans="1:13" s="26" customFormat="1" ht="15.95" customHeight="1" x14ac:dyDescent="0.25">
      <c r="A61" s="135">
        <f t="shared" si="0"/>
        <v>46</v>
      </c>
      <c r="B61" s="6"/>
      <c r="C61" s="3"/>
      <c r="D61" s="4"/>
      <c r="E61" s="5"/>
      <c r="F61" s="20" t="str">
        <f t="shared" si="1"/>
        <v/>
      </c>
      <c r="G61" s="22"/>
      <c r="H61" s="23"/>
      <c r="I61" s="24"/>
      <c r="J61" s="21"/>
      <c r="K61" s="79"/>
      <c r="L61" s="19"/>
      <c r="M61" s="138"/>
    </row>
    <row r="62" spans="1:13" s="26" customFormat="1" ht="15.95" customHeight="1" x14ac:dyDescent="0.25">
      <c r="A62" s="135">
        <f t="shared" si="0"/>
        <v>47</v>
      </c>
      <c r="B62" s="6"/>
      <c r="C62" s="3"/>
      <c r="D62" s="4"/>
      <c r="E62" s="5"/>
      <c r="F62" s="20" t="str">
        <f t="shared" si="1"/>
        <v/>
      </c>
      <c r="G62" s="22"/>
      <c r="H62" s="23"/>
      <c r="I62" s="24"/>
      <c r="J62" s="21"/>
      <c r="K62" s="79"/>
      <c r="L62" s="19"/>
      <c r="M62" s="138"/>
    </row>
    <row r="63" spans="1:13" s="26" customFormat="1" ht="15.95" customHeight="1" x14ac:dyDescent="0.25">
      <c r="A63" s="135">
        <f t="shared" si="0"/>
        <v>48</v>
      </c>
      <c r="B63" s="6"/>
      <c r="C63" s="3"/>
      <c r="D63" s="4"/>
      <c r="E63" s="5"/>
      <c r="F63" s="20" t="str">
        <f t="shared" si="1"/>
        <v/>
      </c>
      <c r="G63" s="22"/>
      <c r="H63" s="23"/>
      <c r="I63" s="24"/>
      <c r="J63" s="21"/>
      <c r="K63" s="79"/>
      <c r="L63" s="19"/>
      <c r="M63" s="138"/>
    </row>
    <row r="64" spans="1:13" s="26" customFormat="1" ht="15.95" customHeight="1" x14ac:dyDescent="0.25">
      <c r="A64" s="135">
        <f t="shared" si="0"/>
        <v>49</v>
      </c>
      <c r="B64" s="6"/>
      <c r="C64" s="3"/>
      <c r="D64" s="4"/>
      <c r="E64" s="5"/>
      <c r="F64" s="20" t="str">
        <f t="shared" si="1"/>
        <v/>
      </c>
      <c r="G64" s="22"/>
      <c r="H64" s="23"/>
      <c r="I64" s="24"/>
      <c r="J64" s="21"/>
      <c r="K64" s="79"/>
      <c r="L64" s="19"/>
      <c r="M64" s="138"/>
    </row>
    <row r="65" spans="1:13" s="26" customFormat="1" ht="15.95" customHeight="1" x14ac:dyDescent="0.25">
      <c r="A65" s="135">
        <f t="shared" si="0"/>
        <v>50</v>
      </c>
      <c r="B65" s="6"/>
      <c r="C65" s="3"/>
      <c r="D65" s="4"/>
      <c r="E65" s="5"/>
      <c r="F65" s="20" t="str">
        <f t="shared" si="1"/>
        <v/>
      </c>
      <c r="G65" s="22"/>
      <c r="H65" s="23"/>
      <c r="I65" s="24"/>
      <c r="J65" s="21"/>
      <c r="K65" s="79"/>
      <c r="L65" s="19"/>
      <c r="M65" s="138"/>
    </row>
    <row r="66" spans="1:13" s="26" customFormat="1" ht="15.95" customHeight="1" x14ac:dyDescent="0.25">
      <c r="A66" s="135">
        <f t="shared" si="0"/>
        <v>51</v>
      </c>
      <c r="B66" s="6"/>
      <c r="C66" s="3"/>
      <c r="D66" s="4"/>
      <c r="E66" s="5"/>
      <c r="F66" s="20" t="str">
        <f t="shared" si="1"/>
        <v/>
      </c>
      <c r="G66" s="22"/>
      <c r="H66" s="23"/>
      <c r="I66" s="24"/>
      <c r="J66" s="21"/>
      <c r="K66" s="79"/>
      <c r="L66" s="19"/>
      <c r="M66" s="138"/>
    </row>
    <row r="67" spans="1:13" s="26" customFormat="1" ht="15.95" customHeight="1" x14ac:dyDescent="0.25">
      <c r="A67" s="135">
        <f t="shared" si="0"/>
        <v>52</v>
      </c>
      <c r="B67" s="6"/>
      <c r="C67" s="3"/>
      <c r="D67" s="4"/>
      <c r="E67" s="5"/>
      <c r="F67" s="20" t="str">
        <f t="shared" si="1"/>
        <v/>
      </c>
      <c r="G67" s="22"/>
      <c r="H67" s="23"/>
      <c r="I67" s="24"/>
      <c r="J67" s="21"/>
      <c r="K67" s="79"/>
      <c r="L67" s="19"/>
      <c r="M67" s="138"/>
    </row>
    <row r="68" spans="1:13" s="26" customFormat="1" ht="15.95" customHeight="1" x14ac:dyDescent="0.25">
      <c r="A68" s="135">
        <f t="shared" si="0"/>
        <v>53</v>
      </c>
      <c r="B68" s="6"/>
      <c r="C68" s="3"/>
      <c r="D68" s="4"/>
      <c r="E68" s="5"/>
      <c r="F68" s="20" t="str">
        <f t="shared" si="1"/>
        <v/>
      </c>
      <c r="G68" s="22"/>
      <c r="H68" s="23"/>
      <c r="I68" s="24"/>
      <c r="J68" s="21"/>
      <c r="K68" s="79"/>
      <c r="L68" s="19"/>
      <c r="M68" s="138"/>
    </row>
    <row r="69" spans="1:13" s="26" customFormat="1" ht="15.95" customHeight="1" x14ac:dyDescent="0.25">
      <c r="A69" s="135">
        <f t="shared" si="0"/>
        <v>54</v>
      </c>
      <c r="B69" s="6"/>
      <c r="C69" s="3"/>
      <c r="D69" s="4"/>
      <c r="E69" s="5"/>
      <c r="F69" s="20" t="str">
        <f t="shared" si="1"/>
        <v/>
      </c>
      <c r="G69" s="22"/>
      <c r="H69" s="23"/>
      <c r="I69" s="24"/>
      <c r="J69" s="21"/>
      <c r="K69" s="79"/>
      <c r="L69" s="19"/>
      <c r="M69" s="138"/>
    </row>
    <row r="70" spans="1:13" s="26" customFormat="1" ht="15.95" customHeight="1" x14ac:dyDescent="0.25">
      <c r="A70" s="135">
        <f t="shared" si="0"/>
        <v>55</v>
      </c>
      <c r="B70" s="6"/>
      <c r="C70" s="3"/>
      <c r="D70" s="4"/>
      <c r="E70" s="5"/>
      <c r="F70" s="20" t="str">
        <f t="shared" si="1"/>
        <v/>
      </c>
      <c r="G70" s="22"/>
      <c r="H70" s="23"/>
      <c r="I70" s="24"/>
      <c r="J70" s="21"/>
      <c r="K70" s="79"/>
      <c r="L70" s="19"/>
      <c r="M70" s="138"/>
    </row>
    <row r="71" spans="1:13" s="26" customFormat="1" ht="15.95" customHeight="1" x14ac:dyDescent="0.25">
      <c r="A71" s="135">
        <f t="shared" si="0"/>
        <v>56</v>
      </c>
      <c r="B71" s="6"/>
      <c r="C71" s="3"/>
      <c r="D71" s="4"/>
      <c r="E71" s="5"/>
      <c r="F71" s="20" t="str">
        <f t="shared" si="1"/>
        <v/>
      </c>
      <c r="G71" s="22"/>
      <c r="H71" s="23"/>
      <c r="I71" s="24"/>
      <c r="J71" s="21"/>
      <c r="K71" s="79"/>
      <c r="L71" s="19"/>
      <c r="M71" s="138"/>
    </row>
    <row r="72" spans="1:13" s="26" customFormat="1" ht="15.95" customHeight="1" x14ac:dyDescent="0.25">
      <c r="A72" s="135">
        <f t="shared" si="0"/>
        <v>57</v>
      </c>
      <c r="B72" s="6"/>
      <c r="C72" s="3"/>
      <c r="D72" s="4"/>
      <c r="E72" s="5"/>
      <c r="F72" s="20" t="str">
        <f t="shared" si="1"/>
        <v/>
      </c>
      <c r="G72" s="22"/>
      <c r="H72" s="23"/>
      <c r="I72" s="24"/>
      <c r="J72" s="21"/>
      <c r="K72" s="79"/>
      <c r="L72" s="19"/>
      <c r="M72" s="138"/>
    </row>
    <row r="73" spans="1:13" s="26" customFormat="1" ht="15.95" customHeight="1" x14ac:dyDescent="0.25">
      <c r="A73" s="135">
        <f t="shared" si="0"/>
        <v>58</v>
      </c>
      <c r="B73" s="6"/>
      <c r="C73" s="3"/>
      <c r="D73" s="4"/>
      <c r="E73" s="5"/>
      <c r="F73" s="20" t="str">
        <f t="shared" si="1"/>
        <v/>
      </c>
      <c r="G73" s="22"/>
      <c r="H73" s="23"/>
      <c r="I73" s="24"/>
      <c r="J73" s="21"/>
      <c r="K73" s="79"/>
      <c r="L73" s="19"/>
      <c r="M73" s="138"/>
    </row>
    <row r="74" spans="1:13" s="26" customFormat="1" ht="15.95" customHeight="1" x14ac:dyDescent="0.25">
      <c r="A74" s="135">
        <f t="shared" si="0"/>
        <v>59</v>
      </c>
      <c r="B74" s="6"/>
      <c r="C74" s="3"/>
      <c r="D74" s="4"/>
      <c r="E74" s="5"/>
      <c r="F74" s="20" t="str">
        <f t="shared" si="1"/>
        <v/>
      </c>
      <c r="G74" s="22"/>
      <c r="H74" s="23"/>
      <c r="I74" s="24"/>
      <c r="J74" s="21"/>
      <c r="K74" s="79"/>
      <c r="L74" s="19"/>
      <c r="M74" s="138"/>
    </row>
    <row r="75" spans="1:13" s="26" customFormat="1" ht="15.95" customHeight="1" x14ac:dyDescent="0.25">
      <c r="A75" s="135">
        <f t="shared" si="0"/>
        <v>60</v>
      </c>
      <c r="B75" s="6"/>
      <c r="C75" s="3"/>
      <c r="D75" s="4"/>
      <c r="E75" s="5"/>
      <c r="F75" s="20" t="str">
        <f t="shared" si="1"/>
        <v/>
      </c>
      <c r="G75" s="22"/>
      <c r="H75" s="23"/>
      <c r="I75" s="24"/>
      <c r="J75" s="21"/>
      <c r="K75" s="79"/>
      <c r="L75" s="19"/>
      <c r="M75" s="138"/>
    </row>
    <row r="76" spans="1:13" s="26" customFormat="1" ht="15.95" customHeight="1" x14ac:dyDescent="0.25">
      <c r="A76" s="135">
        <f t="shared" si="0"/>
        <v>61</v>
      </c>
      <c r="B76" s="6"/>
      <c r="C76" s="3"/>
      <c r="D76" s="4"/>
      <c r="E76" s="5"/>
      <c r="F76" s="20" t="str">
        <f t="shared" si="1"/>
        <v/>
      </c>
      <c r="G76" s="22"/>
      <c r="H76" s="23"/>
      <c r="I76" s="24"/>
      <c r="J76" s="21"/>
      <c r="K76" s="79"/>
      <c r="L76" s="19"/>
      <c r="M76" s="138"/>
    </row>
    <row r="77" spans="1:13" s="26" customFormat="1" ht="15.95" customHeight="1" x14ac:dyDescent="0.25">
      <c r="A77" s="135">
        <f t="shared" si="0"/>
        <v>62</v>
      </c>
      <c r="B77" s="6"/>
      <c r="C77" s="3"/>
      <c r="D77" s="4"/>
      <c r="E77" s="5"/>
      <c r="F77" s="20" t="str">
        <f t="shared" si="1"/>
        <v/>
      </c>
      <c r="G77" s="22"/>
      <c r="H77" s="23"/>
      <c r="I77" s="24"/>
      <c r="J77" s="21"/>
      <c r="K77" s="79"/>
      <c r="L77" s="19"/>
      <c r="M77" s="138"/>
    </row>
    <row r="78" spans="1:13" s="26" customFormat="1" ht="15.95" customHeight="1" x14ac:dyDescent="0.25">
      <c r="A78" s="135">
        <f t="shared" si="0"/>
        <v>63</v>
      </c>
      <c r="B78" s="6"/>
      <c r="C78" s="3"/>
      <c r="D78" s="4"/>
      <c r="E78" s="5"/>
      <c r="F78" s="20" t="str">
        <f t="shared" si="1"/>
        <v/>
      </c>
      <c r="G78" s="22"/>
      <c r="H78" s="23"/>
      <c r="I78" s="24"/>
      <c r="J78" s="21"/>
      <c r="K78" s="79"/>
      <c r="L78" s="19"/>
      <c r="M78" s="138"/>
    </row>
    <row r="79" spans="1:13" s="26" customFormat="1" ht="15.95" customHeight="1" x14ac:dyDescent="0.25">
      <c r="A79" s="135">
        <f t="shared" si="0"/>
        <v>64</v>
      </c>
      <c r="B79" s="6"/>
      <c r="C79" s="3"/>
      <c r="D79" s="4"/>
      <c r="E79" s="5"/>
      <c r="F79" s="20" t="str">
        <f t="shared" si="1"/>
        <v/>
      </c>
      <c r="G79" s="22"/>
      <c r="H79" s="23"/>
      <c r="I79" s="24"/>
      <c r="J79" s="21"/>
      <c r="K79" s="79"/>
      <c r="L79" s="19"/>
      <c r="M79" s="138"/>
    </row>
    <row r="80" spans="1:13" s="26" customFormat="1" ht="15.95" customHeight="1" x14ac:dyDescent="0.25">
      <c r="A80" s="135">
        <f t="shared" si="0"/>
        <v>65</v>
      </c>
      <c r="B80" s="6"/>
      <c r="C80" s="3"/>
      <c r="D80" s="4"/>
      <c r="E80" s="5"/>
      <c r="F80" s="20" t="str">
        <f t="shared" ref="F80:F143" si="2">IF(B80="","",VLOOKUP(B80,DEKORJI_PODATKI,2,FALSE))</f>
        <v/>
      </c>
      <c r="G80" s="22"/>
      <c r="H80" s="23"/>
      <c r="I80" s="24"/>
      <c r="J80" s="21"/>
      <c r="K80" s="79"/>
      <c r="L80" s="19"/>
      <c r="M80" s="138"/>
    </row>
    <row r="81" spans="1:13" s="26" customFormat="1" ht="15.95" customHeight="1" x14ac:dyDescent="0.25">
      <c r="A81" s="135">
        <f t="shared" ref="A81:A144" si="3">IF(ISNUMBER(A80),A80+1,1)</f>
        <v>66</v>
      </c>
      <c r="B81" s="6"/>
      <c r="C81" s="3"/>
      <c r="D81" s="4"/>
      <c r="E81" s="5"/>
      <c r="F81" s="20" t="str">
        <f t="shared" si="2"/>
        <v/>
      </c>
      <c r="G81" s="22"/>
      <c r="H81" s="23"/>
      <c r="I81" s="24"/>
      <c r="J81" s="21"/>
      <c r="K81" s="79"/>
      <c r="L81" s="19"/>
      <c r="M81" s="138"/>
    </row>
    <row r="82" spans="1:13" s="26" customFormat="1" ht="15.95" customHeight="1" x14ac:dyDescent="0.25">
      <c r="A82" s="135">
        <f t="shared" si="3"/>
        <v>67</v>
      </c>
      <c r="B82" s="6"/>
      <c r="C82" s="3"/>
      <c r="D82" s="4"/>
      <c r="E82" s="5"/>
      <c r="F82" s="20" t="str">
        <f t="shared" si="2"/>
        <v/>
      </c>
      <c r="G82" s="22"/>
      <c r="H82" s="23"/>
      <c r="I82" s="24"/>
      <c r="J82" s="21"/>
      <c r="K82" s="79"/>
      <c r="L82" s="19"/>
      <c r="M82" s="138"/>
    </row>
    <row r="83" spans="1:13" s="26" customFormat="1" ht="15.95" customHeight="1" x14ac:dyDescent="0.25">
      <c r="A83" s="135">
        <f t="shared" si="3"/>
        <v>68</v>
      </c>
      <c r="B83" s="6"/>
      <c r="C83" s="3"/>
      <c r="D83" s="4"/>
      <c r="E83" s="5"/>
      <c r="F83" s="20" t="str">
        <f t="shared" si="2"/>
        <v/>
      </c>
      <c r="G83" s="22"/>
      <c r="H83" s="23"/>
      <c r="I83" s="24"/>
      <c r="J83" s="21"/>
      <c r="K83" s="79"/>
      <c r="L83" s="19"/>
      <c r="M83" s="138"/>
    </row>
    <row r="84" spans="1:13" s="26" customFormat="1" ht="15.95" customHeight="1" x14ac:dyDescent="0.25">
      <c r="A84" s="135">
        <f t="shared" si="3"/>
        <v>69</v>
      </c>
      <c r="B84" s="6"/>
      <c r="C84" s="3"/>
      <c r="D84" s="4"/>
      <c r="E84" s="5"/>
      <c r="F84" s="20" t="str">
        <f t="shared" si="2"/>
        <v/>
      </c>
      <c r="G84" s="22"/>
      <c r="H84" s="23"/>
      <c r="I84" s="24"/>
      <c r="J84" s="21"/>
      <c r="K84" s="79"/>
      <c r="L84" s="19"/>
      <c r="M84" s="138"/>
    </row>
    <row r="85" spans="1:13" s="26" customFormat="1" ht="15.95" customHeight="1" x14ac:dyDescent="0.25">
      <c r="A85" s="135">
        <f t="shared" si="3"/>
        <v>70</v>
      </c>
      <c r="B85" s="6"/>
      <c r="C85" s="3"/>
      <c r="D85" s="4"/>
      <c r="E85" s="5"/>
      <c r="F85" s="20" t="str">
        <f t="shared" si="2"/>
        <v/>
      </c>
      <c r="G85" s="22"/>
      <c r="H85" s="23"/>
      <c r="I85" s="24"/>
      <c r="J85" s="21"/>
      <c r="K85" s="79"/>
      <c r="L85" s="19"/>
      <c r="M85" s="138"/>
    </row>
    <row r="86" spans="1:13" s="26" customFormat="1" ht="15.95" customHeight="1" x14ac:dyDescent="0.25">
      <c r="A86" s="135">
        <f t="shared" si="3"/>
        <v>71</v>
      </c>
      <c r="B86" s="6"/>
      <c r="C86" s="3"/>
      <c r="D86" s="4"/>
      <c r="E86" s="5"/>
      <c r="F86" s="20" t="str">
        <f t="shared" si="2"/>
        <v/>
      </c>
      <c r="G86" s="22"/>
      <c r="H86" s="23"/>
      <c r="I86" s="24"/>
      <c r="J86" s="21"/>
      <c r="K86" s="79"/>
      <c r="L86" s="19"/>
      <c r="M86" s="138"/>
    </row>
    <row r="87" spans="1:13" s="26" customFormat="1" ht="15.95" customHeight="1" x14ac:dyDescent="0.25">
      <c r="A87" s="135">
        <f t="shared" si="3"/>
        <v>72</v>
      </c>
      <c r="B87" s="6"/>
      <c r="C87" s="3"/>
      <c r="D87" s="4"/>
      <c r="E87" s="5"/>
      <c r="F87" s="20" t="str">
        <f t="shared" si="2"/>
        <v/>
      </c>
      <c r="G87" s="22"/>
      <c r="H87" s="23"/>
      <c r="I87" s="24"/>
      <c r="J87" s="21"/>
      <c r="K87" s="79"/>
      <c r="L87" s="19"/>
      <c r="M87" s="138"/>
    </row>
    <row r="88" spans="1:13" s="26" customFormat="1" ht="15.95" customHeight="1" x14ac:dyDescent="0.25">
      <c r="A88" s="135">
        <f t="shared" si="3"/>
        <v>73</v>
      </c>
      <c r="B88" s="6"/>
      <c r="C88" s="3"/>
      <c r="D88" s="4"/>
      <c r="E88" s="5"/>
      <c r="F88" s="20" t="str">
        <f t="shared" si="2"/>
        <v/>
      </c>
      <c r="G88" s="22"/>
      <c r="H88" s="23"/>
      <c r="I88" s="24"/>
      <c r="J88" s="21"/>
      <c r="K88" s="79"/>
      <c r="L88" s="19"/>
      <c r="M88" s="138"/>
    </row>
    <row r="89" spans="1:13" s="26" customFormat="1" ht="15.95" customHeight="1" x14ac:dyDescent="0.25">
      <c r="A89" s="135">
        <f t="shared" si="3"/>
        <v>74</v>
      </c>
      <c r="B89" s="6"/>
      <c r="C89" s="3"/>
      <c r="D89" s="4"/>
      <c r="E89" s="5"/>
      <c r="F89" s="20" t="str">
        <f t="shared" si="2"/>
        <v/>
      </c>
      <c r="G89" s="22"/>
      <c r="H89" s="23"/>
      <c r="I89" s="24"/>
      <c r="J89" s="21"/>
      <c r="K89" s="79"/>
      <c r="L89" s="19"/>
      <c r="M89" s="138"/>
    </row>
    <row r="90" spans="1:13" s="26" customFormat="1" ht="15.95" customHeight="1" x14ac:dyDescent="0.25">
      <c r="A90" s="135">
        <f t="shared" si="3"/>
        <v>75</v>
      </c>
      <c r="B90" s="6"/>
      <c r="C90" s="3"/>
      <c r="D90" s="4"/>
      <c r="E90" s="5"/>
      <c r="F90" s="20" t="str">
        <f t="shared" si="2"/>
        <v/>
      </c>
      <c r="G90" s="22"/>
      <c r="H90" s="23"/>
      <c r="I90" s="24"/>
      <c r="J90" s="21"/>
      <c r="K90" s="79"/>
      <c r="L90" s="19"/>
      <c r="M90" s="138"/>
    </row>
    <row r="91" spans="1:13" s="26" customFormat="1" ht="15.95" customHeight="1" x14ac:dyDescent="0.25">
      <c r="A91" s="135">
        <f t="shared" si="3"/>
        <v>76</v>
      </c>
      <c r="B91" s="6"/>
      <c r="C91" s="3"/>
      <c r="D91" s="4"/>
      <c r="E91" s="5"/>
      <c r="F91" s="20" t="str">
        <f t="shared" si="2"/>
        <v/>
      </c>
      <c r="G91" s="22"/>
      <c r="H91" s="23"/>
      <c r="I91" s="24"/>
      <c r="J91" s="21"/>
      <c r="K91" s="79"/>
      <c r="L91" s="19"/>
      <c r="M91" s="138"/>
    </row>
    <row r="92" spans="1:13" s="26" customFormat="1" ht="15.95" customHeight="1" x14ac:dyDescent="0.25">
      <c r="A92" s="135">
        <f t="shared" si="3"/>
        <v>77</v>
      </c>
      <c r="B92" s="6"/>
      <c r="C92" s="3"/>
      <c r="D92" s="4"/>
      <c r="E92" s="5"/>
      <c r="F92" s="20" t="str">
        <f t="shared" si="2"/>
        <v/>
      </c>
      <c r="G92" s="22"/>
      <c r="H92" s="23"/>
      <c r="I92" s="24"/>
      <c r="J92" s="21"/>
      <c r="K92" s="79"/>
      <c r="L92" s="19"/>
      <c r="M92" s="138"/>
    </row>
    <row r="93" spans="1:13" s="26" customFormat="1" ht="15.95" customHeight="1" x14ac:dyDescent="0.25">
      <c r="A93" s="135">
        <f t="shared" si="3"/>
        <v>78</v>
      </c>
      <c r="B93" s="6"/>
      <c r="C93" s="3"/>
      <c r="D93" s="4"/>
      <c r="E93" s="5"/>
      <c r="F93" s="20" t="str">
        <f t="shared" si="2"/>
        <v/>
      </c>
      <c r="G93" s="22"/>
      <c r="H93" s="23"/>
      <c r="I93" s="24"/>
      <c r="J93" s="21"/>
      <c r="K93" s="79"/>
      <c r="L93" s="19"/>
      <c r="M93" s="138"/>
    </row>
    <row r="94" spans="1:13" s="26" customFormat="1" ht="15.95" customHeight="1" x14ac:dyDescent="0.25">
      <c r="A94" s="135">
        <f t="shared" si="3"/>
        <v>79</v>
      </c>
      <c r="B94" s="6"/>
      <c r="C94" s="3"/>
      <c r="D94" s="4"/>
      <c r="E94" s="5"/>
      <c r="F94" s="20" t="str">
        <f t="shared" si="2"/>
        <v/>
      </c>
      <c r="G94" s="22"/>
      <c r="H94" s="23"/>
      <c r="I94" s="24"/>
      <c r="J94" s="21"/>
      <c r="K94" s="79"/>
      <c r="L94" s="19"/>
      <c r="M94" s="138"/>
    </row>
    <row r="95" spans="1:13" s="26" customFormat="1" ht="15.95" customHeight="1" x14ac:dyDescent="0.25">
      <c r="A95" s="135">
        <f t="shared" si="3"/>
        <v>80</v>
      </c>
      <c r="B95" s="6"/>
      <c r="C95" s="3"/>
      <c r="D95" s="4"/>
      <c r="E95" s="5"/>
      <c r="F95" s="20" t="str">
        <f t="shared" si="2"/>
        <v/>
      </c>
      <c r="G95" s="22"/>
      <c r="H95" s="23"/>
      <c r="I95" s="24"/>
      <c r="J95" s="21"/>
      <c r="K95" s="79"/>
      <c r="L95" s="19"/>
      <c r="M95" s="138"/>
    </row>
    <row r="96" spans="1:13" s="26" customFormat="1" ht="15.95" customHeight="1" x14ac:dyDescent="0.25">
      <c r="A96" s="135">
        <f t="shared" si="3"/>
        <v>81</v>
      </c>
      <c r="B96" s="6"/>
      <c r="C96" s="3"/>
      <c r="D96" s="4"/>
      <c r="E96" s="5"/>
      <c r="F96" s="20" t="str">
        <f t="shared" si="2"/>
        <v/>
      </c>
      <c r="G96" s="22"/>
      <c r="H96" s="23"/>
      <c r="I96" s="24"/>
      <c r="J96" s="21"/>
      <c r="K96" s="79"/>
      <c r="L96" s="19"/>
      <c r="M96" s="138"/>
    </row>
    <row r="97" spans="1:13" s="26" customFormat="1" ht="15.95" customHeight="1" x14ac:dyDescent="0.25">
      <c r="A97" s="135">
        <f t="shared" si="3"/>
        <v>82</v>
      </c>
      <c r="B97" s="6"/>
      <c r="C97" s="3"/>
      <c r="D97" s="4"/>
      <c r="E97" s="5"/>
      <c r="F97" s="20" t="str">
        <f t="shared" si="2"/>
        <v/>
      </c>
      <c r="G97" s="22"/>
      <c r="H97" s="23"/>
      <c r="I97" s="24"/>
      <c r="J97" s="21"/>
      <c r="K97" s="79"/>
      <c r="L97" s="19"/>
      <c r="M97" s="138"/>
    </row>
    <row r="98" spans="1:13" s="26" customFormat="1" ht="15.95" customHeight="1" x14ac:dyDescent="0.25">
      <c r="A98" s="135">
        <f t="shared" si="3"/>
        <v>83</v>
      </c>
      <c r="B98" s="6"/>
      <c r="C98" s="3"/>
      <c r="D98" s="4"/>
      <c r="E98" s="5"/>
      <c r="F98" s="20" t="str">
        <f t="shared" si="2"/>
        <v/>
      </c>
      <c r="G98" s="22"/>
      <c r="H98" s="23"/>
      <c r="I98" s="24"/>
      <c r="J98" s="21"/>
      <c r="K98" s="79"/>
      <c r="L98" s="19"/>
      <c r="M98" s="138"/>
    </row>
    <row r="99" spans="1:13" s="26" customFormat="1" ht="15.95" customHeight="1" x14ac:dyDescent="0.25">
      <c r="A99" s="135">
        <f t="shared" si="3"/>
        <v>84</v>
      </c>
      <c r="B99" s="6"/>
      <c r="C99" s="3"/>
      <c r="D99" s="4"/>
      <c r="E99" s="5"/>
      <c r="F99" s="20" t="str">
        <f t="shared" si="2"/>
        <v/>
      </c>
      <c r="G99" s="22"/>
      <c r="H99" s="23"/>
      <c r="I99" s="24"/>
      <c r="J99" s="21"/>
      <c r="K99" s="79"/>
      <c r="L99" s="19"/>
      <c r="M99" s="138"/>
    </row>
    <row r="100" spans="1:13" s="26" customFormat="1" ht="15.95" customHeight="1" x14ac:dyDescent="0.25">
      <c r="A100" s="135">
        <f t="shared" si="3"/>
        <v>85</v>
      </c>
      <c r="B100" s="6"/>
      <c r="C100" s="3"/>
      <c r="D100" s="4"/>
      <c r="E100" s="5"/>
      <c r="F100" s="20" t="str">
        <f t="shared" si="2"/>
        <v/>
      </c>
      <c r="G100" s="22"/>
      <c r="H100" s="23"/>
      <c r="I100" s="24"/>
      <c r="J100" s="21"/>
      <c r="K100" s="79"/>
      <c r="L100" s="19"/>
      <c r="M100" s="138"/>
    </row>
    <row r="101" spans="1:13" s="26" customFormat="1" ht="15.95" customHeight="1" x14ac:dyDescent="0.25">
      <c r="A101" s="135">
        <f t="shared" si="3"/>
        <v>86</v>
      </c>
      <c r="B101" s="6"/>
      <c r="C101" s="3"/>
      <c r="D101" s="4"/>
      <c r="E101" s="5"/>
      <c r="F101" s="20" t="str">
        <f t="shared" si="2"/>
        <v/>
      </c>
      <c r="G101" s="22"/>
      <c r="H101" s="23"/>
      <c r="I101" s="24"/>
      <c r="J101" s="21"/>
      <c r="K101" s="79"/>
      <c r="L101" s="19"/>
      <c r="M101" s="138"/>
    </row>
    <row r="102" spans="1:13" s="26" customFormat="1" ht="15.95" customHeight="1" x14ac:dyDescent="0.25">
      <c r="A102" s="135">
        <f t="shared" si="3"/>
        <v>87</v>
      </c>
      <c r="B102" s="6"/>
      <c r="C102" s="3"/>
      <c r="D102" s="4"/>
      <c r="E102" s="5"/>
      <c r="F102" s="20" t="str">
        <f t="shared" si="2"/>
        <v/>
      </c>
      <c r="G102" s="22"/>
      <c r="H102" s="23"/>
      <c r="I102" s="24"/>
      <c r="J102" s="21"/>
      <c r="K102" s="79"/>
      <c r="L102" s="19"/>
      <c r="M102" s="138"/>
    </row>
    <row r="103" spans="1:13" s="26" customFormat="1" ht="15.95" customHeight="1" x14ac:dyDescent="0.25">
      <c r="A103" s="135">
        <f t="shared" si="3"/>
        <v>88</v>
      </c>
      <c r="B103" s="6"/>
      <c r="C103" s="3"/>
      <c r="D103" s="4"/>
      <c r="E103" s="5"/>
      <c r="F103" s="20" t="str">
        <f t="shared" si="2"/>
        <v/>
      </c>
      <c r="G103" s="22"/>
      <c r="H103" s="23"/>
      <c r="I103" s="24"/>
      <c r="J103" s="21"/>
      <c r="K103" s="79"/>
      <c r="L103" s="19"/>
      <c r="M103" s="138"/>
    </row>
    <row r="104" spans="1:13" s="26" customFormat="1" ht="15.95" customHeight="1" x14ac:dyDescent="0.25">
      <c r="A104" s="135">
        <f t="shared" si="3"/>
        <v>89</v>
      </c>
      <c r="B104" s="6"/>
      <c r="C104" s="3"/>
      <c r="D104" s="4"/>
      <c r="E104" s="5"/>
      <c r="F104" s="20" t="str">
        <f t="shared" si="2"/>
        <v/>
      </c>
      <c r="G104" s="22"/>
      <c r="H104" s="23"/>
      <c r="I104" s="24"/>
      <c r="J104" s="21"/>
      <c r="K104" s="79"/>
      <c r="L104" s="19"/>
      <c r="M104" s="138"/>
    </row>
    <row r="105" spans="1:13" s="26" customFormat="1" ht="15.95" customHeight="1" x14ac:dyDescent="0.25">
      <c r="A105" s="135">
        <f t="shared" si="3"/>
        <v>90</v>
      </c>
      <c r="B105" s="6"/>
      <c r="C105" s="3"/>
      <c r="D105" s="4"/>
      <c r="E105" s="5"/>
      <c r="F105" s="20" t="str">
        <f t="shared" si="2"/>
        <v/>
      </c>
      <c r="G105" s="22"/>
      <c r="H105" s="23"/>
      <c r="I105" s="24"/>
      <c r="J105" s="21"/>
      <c r="K105" s="79"/>
      <c r="L105" s="19"/>
      <c r="M105" s="138"/>
    </row>
    <row r="106" spans="1:13" s="26" customFormat="1" ht="15.95" customHeight="1" x14ac:dyDescent="0.25">
      <c r="A106" s="135">
        <f t="shared" si="3"/>
        <v>91</v>
      </c>
      <c r="B106" s="6"/>
      <c r="C106" s="3"/>
      <c r="D106" s="4"/>
      <c r="E106" s="5"/>
      <c r="F106" s="20" t="str">
        <f t="shared" si="2"/>
        <v/>
      </c>
      <c r="G106" s="22"/>
      <c r="H106" s="23"/>
      <c r="I106" s="24"/>
      <c r="J106" s="21"/>
      <c r="K106" s="79"/>
      <c r="L106" s="19"/>
      <c r="M106" s="138"/>
    </row>
    <row r="107" spans="1:13" s="26" customFormat="1" ht="15.95" customHeight="1" x14ac:dyDescent="0.25">
      <c r="A107" s="135">
        <f t="shared" si="3"/>
        <v>92</v>
      </c>
      <c r="B107" s="6"/>
      <c r="C107" s="3"/>
      <c r="D107" s="4"/>
      <c r="E107" s="5"/>
      <c r="F107" s="20" t="str">
        <f t="shared" si="2"/>
        <v/>
      </c>
      <c r="G107" s="22"/>
      <c r="H107" s="23"/>
      <c r="I107" s="24"/>
      <c r="J107" s="21"/>
      <c r="K107" s="79"/>
      <c r="L107" s="19"/>
      <c r="M107" s="138"/>
    </row>
    <row r="108" spans="1:13" s="26" customFormat="1" ht="15.95" customHeight="1" x14ac:dyDescent="0.25">
      <c r="A108" s="135">
        <f t="shared" si="3"/>
        <v>93</v>
      </c>
      <c r="B108" s="6"/>
      <c r="C108" s="3"/>
      <c r="D108" s="4"/>
      <c r="E108" s="5"/>
      <c r="F108" s="20" t="str">
        <f t="shared" si="2"/>
        <v/>
      </c>
      <c r="G108" s="22"/>
      <c r="H108" s="23"/>
      <c r="I108" s="24"/>
      <c r="J108" s="21"/>
      <c r="K108" s="79"/>
      <c r="L108" s="19"/>
      <c r="M108" s="138"/>
    </row>
    <row r="109" spans="1:13" s="26" customFormat="1" ht="15.95" customHeight="1" x14ac:dyDescent="0.25">
      <c r="A109" s="135">
        <f t="shared" si="3"/>
        <v>94</v>
      </c>
      <c r="B109" s="6"/>
      <c r="C109" s="3"/>
      <c r="D109" s="4"/>
      <c r="E109" s="5"/>
      <c r="F109" s="20" t="str">
        <f t="shared" si="2"/>
        <v/>
      </c>
      <c r="G109" s="22"/>
      <c r="H109" s="23"/>
      <c r="I109" s="24"/>
      <c r="J109" s="21"/>
      <c r="K109" s="79"/>
      <c r="L109" s="19"/>
      <c r="M109" s="138"/>
    </row>
    <row r="110" spans="1:13" s="26" customFormat="1" ht="15.95" customHeight="1" x14ac:dyDescent="0.25">
      <c r="A110" s="135">
        <f t="shared" si="3"/>
        <v>95</v>
      </c>
      <c r="B110" s="6"/>
      <c r="C110" s="3"/>
      <c r="D110" s="4"/>
      <c r="E110" s="5"/>
      <c r="F110" s="20" t="str">
        <f t="shared" si="2"/>
        <v/>
      </c>
      <c r="G110" s="22"/>
      <c r="H110" s="23"/>
      <c r="I110" s="24"/>
      <c r="J110" s="21"/>
      <c r="K110" s="79"/>
      <c r="L110" s="19"/>
      <c r="M110" s="138"/>
    </row>
    <row r="111" spans="1:13" s="26" customFormat="1" ht="15.95" customHeight="1" x14ac:dyDescent="0.25">
      <c r="A111" s="135">
        <f t="shared" si="3"/>
        <v>96</v>
      </c>
      <c r="B111" s="6"/>
      <c r="C111" s="3"/>
      <c r="D111" s="4"/>
      <c r="E111" s="5"/>
      <c r="F111" s="20" t="str">
        <f t="shared" si="2"/>
        <v/>
      </c>
      <c r="G111" s="22"/>
      <c r="H111" s="23"/>
      <c r="I111" s="24"/>
      <c r="J111" s="21"/>
      <c r="K111" s="79"/>
      <c r="L111" s="19"/>
      <c r="M111" s="138"/>
    </row>
    <row r="112" spans="1:13" s="26" customFormat="1" ht="15.95" customHeight="1" x14ac:dyDescent="0.25">
      <c r="A112" s="135">
        <f t="shared" si="3"/>
        <v>97</v>
      </c>
      <c r="B112" s="6"/>
      <c r="C112" s="3"/>
      <c r="D112" s="4"/>
      <c r="E112" s="5"/>
      <c r="F112" s="20" t="str">
        <f t="shared" si="2"/>
        <v/>
      </c>
      <c r="G112" s="22"/>
      <c r="H112" s="23"/>
      <c r="I112" s="24"/>
      <c r="J112" s="21"/>
      <c r="K112" s="79"/>
      <c r="L112" s="19"/>
      <c r="M112" s="138"/>
    </row>
    <row r="113" spans="1:13" s="26" customFormat="1" ht="15.95" customHeight="1" x14ac:dyDescent="0.25">
      <c r="A113" s="135">
        <f t="shared" si="3"/>
        <v>98</v>
      </c>
      <c r="B113" s="6"/>
      <c r="C113" s="3"/>
      <c r="D113" s="4"/>
      <c r="E113" s="5"/>
      <c r="F113" s="20" t="str">
        <f t="shared" si="2"/>
        <v/>
      </c>
      <c r="G113" s="22"/>
      <c r="H113" s="23"/>
      <c r="I113" s="24"/>
      <c r="J113" s="21"/>
      <c r="K113" s="79"/>
      <c r="L113" s="19"/>
      <c r="M113" s="138"/>
    </row>
    <row r="114" spans="1:13" s="26" customFormat="1" ht="15.95" customHeight="1" x14ac:dyDescent="0.25">
      <c r="A114" s="135">
        <f t="shared" si="3"/>
        <v>99</v>
      </c>
      <c r="B114" s="6"/>
      <c r="C114" s="3"/>
      <c r="D114" s="4"/>
      <c r="E114" s="5"/>
      <c r="F114" s="20" t="str">
        <f t="shared" si="2"/>
        <v/>
      </c>
      <c r="G114" s="22"/>
      <c r="H114" s="23"/>
      <c r="I114" s="24"/>
      <c r="J114" s="21"/>
      <c r="K114" s="79"/>
      <c r="L114" s="19"/>
      <c r="M114" s="138"/>
    </row>
    <row r="115" spans="1:13" s="26" customFormat="1" ht="15.95" customHeight="1" x14ac:dyDescent="0.25">
      <c r="A115" s="135">
        <f t="shared" si="3"/>
        <v>100</v>
      </c>
      <c r="B115" s="6"/>
      <c r="C115" s="3"/>
      <c r="D115" s="4"/>
      <c r="E115" s="5"/>
      <c r="F115" s="20" t="str">
        <f t="shared" si="2"/>
        <v/>
      </c>
      <c r="G115" s="22"/>
      <c r="H115" s="23"/>
      <c r="I115" s="24"/>
      <c r="J115" s="21"/>
      <c r="K115" s="79"/>
      <c r="L115" s="19"/>
      <c r="M115" s="138"/>
    </row>
    <row r="116" spans="1:13" s="26" customFormat="1" ht="15.95" customHeight="1" x14ac:dyDescent="0.25">
      <c r="A116" s="135">
        <f t="shared" si="3"/>
        <v>101</v>
      </c>
      <c r="B116" s="6"/>
      <c r="C116" s="3"/>
      <c r="D116" s="4"/>
      <c r="E116" s="5"/>
      <c r="F116" s="20" t="str">
        <f t="shared" si="2"/>
        <v/>
      </c>
      <c r="G116" s="22"/>
      <c r="H116" s="23"/>
      <c r="I116" s="24"/>
      <c r="J116" s="21"/>
      <c r="K116" s="79"/>
      <c r="L116" s="19"/>
      <c r="M116" s="138"/>
    </row>
    <row r="117" spans="1:13" s="26" customFormat="1" ht="15.95" customHeight="1" x14ac:dyDescent="0.25">
      <c r="A117" s="135">
        <f t="shared" si="3"/>
        <v>102</v>
      </c>
      <c r="B117" s="6"/>
      <c r="C117" s="3"/>
      <c r="D117" s="4"/>
      <c r="E117" s="5"/>
      <c r="F117" s="20" t="str">
        <f t="shared" si="2"/>
        <v/>
      </c>
      <c r="G117" s="22"/>
      <c r="H117" s="23"/>
      <c r="I117" s="24"/>
      <c r="J117" s="21"/>
      <c r="K117" s="79"/>
      <c r="L117" s="19"/>
    </row>
    <row r="118" spans="1:13" s="26" customFormat="1" ht="15.95" customHeight="1" x14ac:dyDescent="0.25">
      <c r="A118" s="135">
        <f t="shared" si="3"/>
        <v>103</v>
      </c>
      <c r="B118" s="6"/>
      <c r="C118" s="3"/>
      <c r="D118" s="4"/>
      <c r="E118" s="5"/>
      <c r="F118" s="20" t="str">
        <f t="shared" si="2"/>
        <v/>
      </c>
      <c r="G118" s="22"/>
      <c r="H118" s="23"/>
      <c r="I118" s="24"/>
      <c r="J118" s="21"/>
      <c r="K118" s="79"/>
      <c r="L118" s="19"/>
    </row>
    <row r="119" spans="1:13" s="26" customFormat="1" ht="15.95" customHeight="1" x14ac:dyDescent="0.25">
      <c r="A119" s="135">
        <f t="shared" si="3"/>
        <v>104</v>
      </c>
      <c r="B119" s="6"/>
      <c r="C119" s="3"/>
      <c r="D119" s="4"/>
      <c r="E119" s="5"/>
      <c r="F119" s="20" t="str">
        <f t="shared" si="2"/>
        <v/>
      </c>
      <c r="G119" s="22"/>
      <c r="H119" s="23"/>
      <c r="I119" s="24"/>
      <c r="J119" s="21"/>
      <c r="K119" s="79"/>
      <c r="L119" s="19"/>
    </row>
    <row r="120" spans="1:13" s="26" customFormat="1" ht="15.95" customHeight="1" x14ac:dyDescent="0.25">
      <c r="A120" s="135">
        <f t="shared" si="3"/>
        <v>105</v>
      </c>
      <c r="B120" s="6"/>
      <c r="C120" s="3"/>
      <c r="D120" s="4"/>
      <c r="E120" s="5"/>
      <c r="F120" s="20" t="str">
        <f t="shared" si="2"/>
        <v/>
      </c>
      <c r="G120" s="22"/>
      <c r="H120" s="23"/>
      <c r="I120" s="24"/>
      <c r="J120" s="21"/>
      <c r="K120" s="79"/>
      <c r="L120" s="19"/>
    </row>
    <row r="121" spans="1:13" s="26" customFormat="1" ht="15.95" customHeight="1" x14ac:dyDescent="0.25">
      <c r="A121" s="135">
        <f t="shared" si="3"/>
        <v>106</v>
      </c>
      <c r="B121" s="6"/>
      <c r="C121" s="3"/>
      <c r="D121" s="4"/>
      <c r="E121" s="5"/>
      <c r="F121" s="20" t="str">
        <f t="shared" si="2"/>
        <v/>
      </c>
      <c r="G121" s="22"/>
      <c r="H121" s="23"/>
      <c r="I121" s="24"/>
      <c r="J121" s="21"/>
      <c r="K121" s="79"/>
      <c r="L121" s="19"/>
    </row>
    <row r="122" spans="1:13" s="26" customFormat="1" ht="15.95" customHeight="1" x14ac:dyDescent="0.25">
      <c r="A122" s="135">
        <f t="shared" si="3"/>
        <v>107</v>
      </c>
      <c r="B122" s="6"/>
      <c r="C122" s="3"/>
      <c r="D122" s="4"/>
      <c r="E122" s="5"/>
      <c r="F122" s="20" t="str">
        <f t="shared" si="2"/>
        <v/>
      </c>
      <c r="G122" s="22"/>
      <c r="H122" s="23"/>
      <c r="I122" s="24"/>
      <c r="J122" s="21"/>
      <c r="K122" s="79"/>
      <c r="L122" s="19"/>
    </row>
    <row r="123" spans="1:13" s="26" customFormat="1" ht="15.95" customHeight="1" x14ac:dyDescent="0.25">
      <c r="A123" s="135">
        <f t="shared" si="3"/>
        <v>108</v>
      </c>
      <c r="B123" s="6"/>
      <c r="C123" s="3"/>
      <c r="D123" s="4"/>
      <c r="E123" s="5"/>
      <c r="F123" s="20" t="str">
        <f t="shared" si="2"/>
        <v/>
      </c>
      <c r="G123" s="22"/>
      <c r="H123" s="23"/>
      <c r="I123" s="24"/>
      <c r="J123" s="21"/>
      <c r="K123" s="79"/>
      <c r="L123" s="19"/>
    </row>
    <row r="124" spans="1:13" s="26" customFormat="1" ht="15.95" customHeight="1" x14ac:dyDescent="0.25">
      <c r="A124" s="135">
        <f t="shared" si="3"/>
        <v>109</v>
      </c>
      <c r="B124" s="6"/>
      <c r="C124" s="3"/>
      <c r="D124" s="4"/>
      <c r="E124" s="5"/>
      <c r="F124" s="20" t="str">
        <f t="shared" si="2"/>
        <v/>
      </c>
      <c r="G124" s="22"/>
      <c r="H124" s="23"/>
      <c r="I124" s="24"/>
      <c r="J124" s="21"/>
      <c r="K124" s="79"/>
      <c r="L124" s="19"/>
    </row>
    <row r="125" spans="1:13" s="26" customFormat="1" ht="15.95" customHeight="1" x14ac:dyDescent="0.25">
      <c r="A125" s="135">
        <f t="shared" si="3"/>
        <v>110</v>
      </c>
      <c r="B125" s="6"/>
      <c r="C125" s="3"/>
      <c r="D125" s="4"/>
      <c r="E125" s="5"/>
      <c r="F125" s="20" t="str">
        <f t="shared" si="2"/>
        <v/>
      </c>
      <c r="G125" s="22"/>
      <c r="H125" s="23"/>
      <c r="I125" s="24"/>
      <c r="J125" s="21"/>
      <c r="K125" s="79"/>
      <c r="L125" s="19"/>
    </row>
    <row r="126" spans="1:13" s="26" customFormat="1" ht="15.95" customHeight="1" x14ac:dyDescent="0.25">
      <c r="A126" s="135">
        <f t="shared" si="3"/>
        <v>111</v>
      </c>
      <c r="B126" s="6"/>
      <c r="C126" s="3"/>
      <c r="D126" s="4"/>
      <c r="E126" s="5"/>
      <c r="F126" s="20" t="str">
        <f t="shared" si="2"/>
        <v/>
      </c>
      <c r="G126" s="22"/>
      <c r="H126" s="23"/>
      <c r="I126" s="24"/>
      <c r="J126" s="21"/>
      <c r="K126" s="79"/>
      <c r="L126" s="19"/>
    </row>
    <row r="127" spans="1:13" s="26" customFormat="1" ht="15.95" customHeight="1" x14ac:dyDescent="0.25">
      <c r="A127" s="135">
        <f t="shared" si="3"/>
        <v>112</v>
      </c>
      <c r="B127" s="6"/>
      <c r="C127" s="3"/>
      <c r="D127" s="4"/>
      <c r="E127" s="5"/>
      <c r="F127" s="20" t="str">
        <f t="shared" si="2"/>
        <v/>
      </c>
      <c r="G127" s="22"/>
      <c r="H127" s="23"/>
      <c r="I127" s="24"/>
      <c r="J127" s="21"/>
      <c r="K127" s="79"/>
      <c r="L127" s="19"/>
    </row>
    <row r="128" spans="1:13" s="26" customFormat="1" ht="15.95" customHeight="1" x14ac:dyDescent="0.25">
      <c r="A128" s="135">
        <f t="shared" si="3"/>
        <v>113</v>
      </c>
      <c r="B128" s="6"/>
      <c r="C128" s="3"/>
      <c r="D128" s="4"/>
      <c r="E128" s="5"/>
      <c r="F128" s="20" t="str">
        <f t="shared" si="2"/>
        <v/>
      </c>
      <c r="G128" s="22"/>
      <c r="H128" s="23"/>
      <c r="I128" s="24"/>
      <c r="J128" s="21"/>
      <c r="K128" s="79"/>
      <c r="L128" s="19"/>
    </row>
    <row r="129" spans="1:12" s="26" customFormat="1" ht="15.95" customHeight="1" x14ac:dyDescent="0.25">
      <c r="A129" s="135">
        <f t="shared" si="3"/>
        <v>114</v>
      </c>
      <c r="B129" s="6"/>
      <c r="C129" s="3"/>
      <c r="D129" s="4"/>
      <c r="E129" s="5"/>
      <c r="F129" s="20" t="str">
        <f t="shared" si="2"/>
        <v/>
      </c>
      <c r="G129" s="22"/>
      <c r="H129" s="23"/>
      <c r="I129" s="24"/>
      <c r="J129" s="21"/>
      <c r="K129" s="79"/>
      <c r="L129" s="19"/>
    </row>
    <row r="130" spans="1:12" s="26" customFormat="1" ht="15.95" customHeight="1" x14ac:dyDescent="0.25">
      <c r="A130" s="135">
        <f t="shared" si="3"/>
        <v>115</v>
      </c>
      <c r="B130" s="6"/>
      <c r="C130" s="3"/>
      <c r="D130" s="4"/>
      <c r="E130" s="5"/>
      <c r="F130" s="20" t="str">
        <f t="shared" si="2"/>
        <v/>
      </c>
      <c r="G130" s="22"/>
      <c r="H130" s="23"/>
      <c r="I130" s="24"/>
      <c r="J130" s="21"/>
      <c r="K130" s="79"/>
      <c r="L130" s="19"/>
    </row>
    <row r="131" spans="1:12" s="26" customFormat="1" ht="15.95" customHeight="1" x14ac:dyDescent="0.25">
      <c r="A131" s="135">
        <f t="shared" si="3"/>
        <v>116</v>
      </c>
      <c r="B131" s="6"/>
      <c r="C131" s="3"/>
      <c r="D131" s="4"/>
      <c r="E131" s="5"/>
      <c r="F131" s="20" t="str">
        <f t="shared" si="2"/>
        <v/>
      </c>
      <c r="G131" s="22"/>
      <c r="H131" s="23"/>
      <c r="I131" s="24"/>
      <c r="J131" s="21"/>
      <c r="K131" s="79"/>
      <c r="L131" s="19"/>
    </row>
    <row r="132" spans="1:12" s="26" customFormat="1" ht="15.95" customHeight="1" x14ac:dyDescent="0.25">
      <c r="A132" s="135">
        <f t="shared" si="3"/>
        <v>117</v>
      </c>
      <c r="B132" s="6"/>
      <c r="C132" s="3"/>
      <c r="D132" s="4"/>
      <c r="E132" s="5"/>
      <c r="F132" s="20" t="str">
        <f t="shared" si="2"/>
        <v/>
      </c>
      <c r="G132" s="22"/>
      <c r="H132" s="23"/>
      <c r="I132" s="24"/>
      <c r="J132" s="21"/>
      <c r="K132" s="79"/>
      <c r="L132" s="19"/>
    </row>
    <row r="133" spans="1:12" s="26" customFormat="1" ht="15.95" customHeight="1" x14ac:dyDescent="0.25">
      <c r="A133" s="135">
        <f t="shared" si="3"/>
        <v>118</v>
      </c>
      <c r="B133" s="6"/>
      <c r="C133" s="3"/>
      <c r="D133" s="4"/>
      <c r="E133" s="5"/>
      <c r="F133" s="20" t="str">
        <f t="shared" si="2"/>
        <v/>
      </c>
      <c r="G133" s="22"/>
      <c r="H133" s="23"/>
      <c r="I133" s="24"/>
      <c r="J133" s="21"/>
      <c r="K133" s="79"/>
      <c r="L133" s="19"/>
    </row>
    <row r="134" spans="1:12" s="26" customFormat="1" ht="15.95" customHeight="1" x14ac:dyDescent="0.25">
      <c r="A134" s="135">
        <f t="shared" si="3"/>
        <v>119</v>
      </c>
      <c r="B134" s="6"/>
      <c r="C134" s="3"/>
      <c r="D134" s="4"/>
      <c r="E134" s="5"/>
      <c r="F134" s="20" t="str">
        <f t="shared" si="2"/>
        <v/>
      </c>
      <c r="G134" s="22"/>
      <c r="H134" s="23"/>
      <c r="I134" s="24"/>
      <c r="J134" s="21"/>
      <c r="K134" s="79"/>
      <c r="L134" s="19"/>
    </row>
    <row r="135" spans="1:12" s="26" customFormat="1" ht="15.95" customHeight="1" x14ac:dyDescent="0.25">
      <c r="A135" s="135">
        <f t="shared" si="3"/>
        <v>120</v>
      </c>
      <c r="B135" s="6"/>
      <c r="C135" s="3"/>
      <c r="D135" s="4"/>
      <c r="E135" s="5"/>
      <c r="F135" s="20" t="str">
        <f t="shared" si="2"/>
        <v/>
      </c>
      <c r="G135" s="22"/>
      <c r="H135" s="23"/>
      <c r="I135" s="24"/>
      <c r="J135" s="21"/>
      <c r="K135" s="79"/>
      <c r="L135" s="19"/>
    </row>
    <row r="136" spans="1:12" s="26" customFormat="1" ht="15.95" customHeight="1" x14ac:dyDescent="0.25">
      <c r="A136" s="135">
        <f t="shared" si="3"/>
        <v>121</v>
      </c>
      <c r="B136" s="6"/>
      <c r="C136" s="3"/>
      <c r="D136" s="4"/>
      <c r="E136" s="5"/>
      <c r="F136" s="20" t="str">
        <f t="shared" si="2"/>
        <v/>
      </c>
      <c r="G136" s="22"/>
      <c r="H136" s="23"/>
      <c r="I136" s="24"/>
      <c r="J136" s="21"/>
      <c r="K136" s="79"/>
      <c r="L136" s="19"/>
    </row>
    <row r="137" spans="1:12" s="26" customFormat="1" ht="15.95" customHeight="1" x14ac:dyDescent="0.25">
      <c r="A137" s="135">
        <f t="shared" si="3"/>
        <v>122</v>
      </c>
      <c r="B137" s="6"/>
      <c r="C137" s="3"/>
      <c r="D137" s="4"/>
      <c r="E137" s="5"/>
      <c r="F137" s="20" t="str">
        <f t="shared" si="2"/>
        <v/>
      </c>
      <c r="G137" s="22"/>
      <c r="H137" s="23"/>
      <c r="I137" s="24"/>
      <c r="J137" s="21"/>
      <c r="K137" s="79"/>
      <c r="L137" s="19"/>
    </row>
    <row r="138" spans="1:12" s="26" customFormat="1" ht="15.95" customHeight="1" x14ac:dyDescent="0.25">
      <c r="A138" s="135">
        <f t="shared" si="3"/>
        <v>123</v>
      </c>
      <c r="B138" s="6"/>
      <c r="C138" s="3"/>
      <c r="D138" s="4"/>
      <c r="E138" s="5"/>
      <c r="F138" s="20" t="str">
        <f t="shared" si="2"/>
        <v/>
      </c>
      <c r="G138" s="22"/>
      <c r="H138" s="23"/>
      <c r="I138" s="24"/>
      <c r="J138" s="21"/>
      <c r="K138" s="79"/>
      <c r="L138" s="19"/>
    </row>
    <row r="139" spans="1:12" s="26" customFormat="1" ht="15.95" customHeight="1" x14ac:dyDescent="0.25">
      <c r="A139" s="135">
        <f t="shared" si="3"/>
        <v>124</v>
      </c>
      <c r="B139" s="6"/>
      <c r="C139" s="3"/>
      <c r="D139" s="4"/>
      <c r="E139" s="5"/>
      <c r="F139" s="20" t="str">
        <f t="shared" si="2"/>
        <v/>
      </c>
      <c r="G139" s="22"/>
      <c r="H139" s="23"/>
      <c r="I139" s="24"/>
      <c r="J139" s="21"/>
      <c r="K139" s="79"/>
      <c r="L139" s="19"/>
    </row>
    <row r="140" spans="1:12" s="26" customFormat="1" ht="15.95" customHeight="1" x14ac:dyDescent="0.25">
      <c r="A140" s="135">
        <f t="shared" si="3"/>
        <v>125</v>
      </c>
      <c r="B140" s="6"/>
      <c r="C140" s="3"/>
      <c r="D140" s="4"/>
      <c r="E140" s="5"/>
      <c r="F140" s="20" t="str">
        <f t="shared" si="2"/>
        <v/>
      </c>
      <c r="G140" s="22"/>
      <c r="H140" s="23"/>
      <c r="I140" s="24"/>
      <c r="J140" s="21"/>
      <c r="K140" s="79"/>
      <c r="L140" s="19"/>
    </row>
    <row r="141" spans="1:12" s="26" customFormat="1" ht="15.95" customHeight="1" x14ac:dyDescent="0.25">
      <c r="A141" s="135">
        <f t="shared" si="3"/>
        <v>126</v>
      </c>
      <c r="B141" s="6"/>
      <c r="C141" s="3"/>
      <c r="D141" s="4"/>
      <c r="E141" s="5"/>
      <c r="F141" s="20" t="str">
        <f t="shared" si="2"/>
        <v/>
      </c>
      <c r="G141" s="22"/>
      <c r="H141" s="23"/>
      <c r="I141" s="24"/>
      <c r="J141" s="21"/>
      <c r="K141" s="79"/>
      <c r="L141" s="19"/>
    </row>
    <row r="142" spans="1:12" s="26" customFormat="1" ht="15.95" customHeight="1" x14ac:dyDescent="0.25">
      <c r="A142" s="135">
        <f t="shared" si="3"/>
        <v>127</v>
      </c>
      <c r="B142" s="6"/>
      <c r="C142" s="3"/>
      <c r="D142" s="4"/>
      <c r="E142" s="5"/>
      <c r="F142" s="20" t="str">
        <f t="shared" si="2"/>
        <v/>
      </c>
      <c r="G142" s="22"/>
      <c r="H142" s="23"/>
      <c r="I142" s="24"/>
      <c r="J142" s="21"/>
      <c r="K142" s="79"/>
      <c r="L142" s="19"/>
    </row>
    <row r="143" spans="1:12" s="26" customFormat="1" ht="15.95" customHeight="1" x14ac:dyDescent="0.25">
      <c r="A143" s="135">
        <f t="shared" si="3"/>
        <v>128</v>
      </c>
      <c r="B143" s="6"/>
      <c r="C143" s="3"/>
      <c r="D143" s="4"/>
      <c r="E143" s="5"/>
      <c r="F143" s="20" t="str">
        <f t="shared" si="2"/>
        <v/>
      </c>
      <c r="G143" s="22"/>
      <c r="H143" s="23"/>
      <c r="I143" s="24"/>
      <c r="J143" s="21"/>
      <c r="K143" s="79"/>
      <c r="L143" s="19"/>
    </row>
    <row r="144" spans="1:12" s="26" customFormat="1" ht="15.95" customHeight="1" x14ac:dyDescent="0.25">
      <c r="A144" s="135">
        <f t="shared" si="3"/>
        <v>129</v>
      </c>
      <c r="B144" s="6"/>
      <c r="C144" s="3"/>
      <c r="D144" s="4"/>
      <c r="E144" s="5"/>
      <c r="F144" s="20" t="str">
        <f t="shared" ref="F144:F207" si="4">IF(B144="","",VLOOKUP(B144,DEKORJI_PODATKI,2,FALSE))</f>
        <v/>
      </c>
      <c r="G144" s="22"/>
      <c r="H144" s="23"/>
      <c r="I144" s="24"/>
      <c r="J144" s="21"/>
      <c r="K144" s="79"/>
      <c r="L144" s="19"/>
    </row>
    <row r="145" spans="1:12" s="26" customFormat="1" ht="15.95" customHeight="1" x14ac:dyDescent="0.25">
      <c r="A145" s="135">
        <f t="shared" ref="A145:A208" si="5">IF(ISNUMBER(A144),A144+1,1)</f>
        <v>130</v>
      </c>
      <c r="B145" s="6"/>
      <c r="C145" s="3"/>
      <c r="D145" s="4"/>
      <c r="E145" s="5"/>
      <c r="F145" s="20" t="str">
        <f t="shared" si="4"/>
        <v/>
      </c>
      <c r="G145" s="22"/>
      <c r="H145" s="23"/>
      <c r="I145" s="24"/>
      <c r="J145" s="21"/>
      <c r="K145" s="79"/>
      <c r="L145" s="19"/>
    </row>
    <row r="146" spans="1:12" s="26" customFormat="1" ht="15.95" customHeight="1" x14ac:dyDescent="0.25">
      <c r="A146" s="135">
        <f t="shared" si="5"/>
        <v>131</v>
      </c>
      <c r="B146" s="6"/>
      <c r="C146" s="3"/>
      <c r="D146" s="4"/>
      <c r="E146" s="5"/>
      <c r="F146" s="20" t="str">
        <f t="shared" si="4"/>
        <v/>
      </c>
      <c r="G146" s="22"/>
      <c r="H146" s="23"/>
      <c r="I146" s="24"/>
      <c r="J146" s="21"/>
      <c r="K146" s="79"/>
      <c r="L146" s="19"/>
    </row>
    <row r="147" spans="1:12" s="26" customFormat="1" ht="15.95" customHeight="1" x14ac:dyDescent="0.25">
      <c r="A147" s="135">
        <f t="shared" si="5"/>
        <v>132</v>
      </c>
      <c r="B147" s="6"/>
      <c r="C147" s="3"/>
      <c r="D147" s="4"/>
      <c r="E147" s="5"/>
      <c r="F147" s="20" t="str">
        <f t="shared" si="4"/>
        <v/>
      </c>
      <c r="G147" s="22"/>
      <c r="H147" s="23"/>
      <c r="I147" s="24"/>
      <c r="J147" s="21"/>
      <c r="K147" s="79"/>
      <c r="L147" s="19"/>
    </row>
    <row r="148" spans="1:12" s="26" customFormat="1" ht="15.95" customHeight="1" x14ac:dyDescent="0.25">
      <c r="A148" s="135">
        <f t="shared" si="5"/>
        <v>133</v>
      </c>
      <c r="B148" s="6"/>
      <c r="C148" s="3"/>
      <c r="D148" s="4"/>
      <c r="E148" s="5"/>
      <c r="F148" s="20" t="str">
        <f t="shared" si="4"/>
        <v/>
      </c>
      <c r="G148" s="22"/>
      <c r="H148" s="23"/>
      <c r="I148" s="24"/>
      <c r="J148" s="21"/>
      <c r="K148" s="79"/>
      <c r="L148" s="19"/>
    </row>
    <row r="149" spans="1:12" s="26" customFormat="1" ht="15.95" customHeight="1" x14ac:dyDescent="0.25">
      <c r="A149" s="135">
        <f t="shared" si="5"/>
        <v>134</v>
      </c>
      <c r="B149" s="6"/>
      <c r="C149" s="3"/>
      <c r="D149" s="4"/>
      <c r="E149" s="5"/>
      <c r="F149" s="20" t="str">
        <f t="shared" si="4"/>
        <v/>
      </c>
      <c r="G149" s="22"/>
      <c r="H149" s="23"/>
      <c r="I149" s="24"/>
      <c r="J149" s="21"/>
      <c r="K149" s="79"/>
      <c r="L149" s="19"/>
    </row>
    <row r="150" spans="1:12" s="26" customFormat="1" ht="15.95" customHeight="1" x14ac:dyDescent="0.25">
      <c r="A150" s="135">
        <f t="shared" si="5"/>
        <v>135</v>
      </c>
      <c r="B150" s="6"/>
      <c r="C150" s="3"/>
      <c r="D150" s="4"/>
      <c r="E150" s="5"/>
      <c r="F150" s="20" t="str">
        <f t="shared" si="4"/>
        <v/>
      </c>
      <c r="G150" s="22"/>
      <c r="H150" s="23"/>
      <c r="I150" s="24"/>
      <c r="J150" s="21"/>
      <c r="K150" s="79"/>
      <c r="L150" s="19"/>
    </row>
    <row r="151" spans="1:12" s="26" customFormat="1" ht="15.95" customHeight="1" x14ac:dyDescent="0.25">
      <c r="A151" s="135">
        <f t="shared" si="5"/>
        <v>136</v>
      </c>
      <c r="B151" s="6"/>
      <c r="C151" s="3"/>
      <c r="D151" s="4"/>
      <c r="E151" s="5"/>
      <c r="F151" s="20" t="str">
        <f t="shared" si="4"/>
        <v/>
      </c>
      <c r="G151" s="22"/>
      <c r="H151" s="23"/>
      <c r="I151" s="24"/>
      <c r="J151" s="21"/>
      <c r="K151" s="79"/>
      <c r="L151" s="19"/>
    </row>
    <row r="152" spans="1:12" s="26" customFormat="1" ht="15.95" customHeight="1" x14ac:dyDescent="0.25">
      <c r="A152" s="135">
        <f t="shared" si="5"/>
        <v>137</v>
      </c>
      <c r="B152" s="6"/>
      <c r="C152" s="3"/>
      <c r="D152" s="4"/>
      <c r="E152" s="5"/>
      <c r="F152" s="20" t="str">
        <f t="shared" si="4"/>
        <v/>
      </c>
      <c r="G152" s="22"/>
      <c r="H152" s="23"/>
      <c r="I152" s="24"/>
      <c r="J152" s="21"/>
      <c r="K152" s="79"/>
      <c r="L152" s="19"/>
    </row>
    <row r="153" spans="1:12" s="26" customFormat="1" ht="15.95" customHeight="1" x14ac:dyDescent="0.25">
      <c r="A153" s="135">
        <f t="shared" si="5"/>
        <v>138</v>
      </c>
      <c r="B153" s="6"/>
      <c r="C153" s="3"/>
      <c r="D153" s="4"/>
      <c r="E153" s="5"/>
      <c r="F153" s="20" t="str">
        <f t="shared" si="4"/>
        <v/>
      </c>
      <c r="G153" s="22"/>
      <c r="H153" s="23"/>
      <c r="I153" s="24"/>
      <c r="J153" s="21"/>
      <c r="K153" s="79"/>
      <c r="L153" s="19"/>
    </row>
    <row r="154" spans="1:12" s="26" customFormat="1" ht="15.95" customHeight="1" x14ac:dyDescent="0.25">
      <c r="A154" s="135">
        <f t="shared" si="5"/>
        <v>139</v>
      </c>
      <c r="B154" s="6"/>
      <c r="C154" s="3"/>
      <c r="D154" s="4"/>
      <c r="E154" s="5"/>
      <c r="F154" s="20" t="str">
        <f t="shared" si="4"/>
        <v/>
      </c>
      <c r="G154" s="22"/>
      <c r="H154" s="23"/>
      <c r="I154" s="24"/>
      <c r="J154" s="21"/>
      <c r="K154" s="79"/>
      <c r="L154" s="19"/>
    </row>
    <row r="155" spans="1:12" s="26" customFormat="1" ht="15.95" customHeight="1" x14ac:dyDescent="0.25">
      <c r="A155" s="135">
        <f t="shared" si="5"/>
        <v>140</v>
      </c>
      <c r="B155" s="6"/>
      <c r="C155" s="3"/>
      <c r="D155" s="4"/>
      <c r="E155" s="5"/>
      <c r="F155" s="20" t="str">
        <f t="shared" si="4"/>
        <v/>
      </c>
      <c r="G155" s="22"/>
      <c r="H155" s="23"/>
      <c r="I155" s="24"/>
      <c r="J155" s="21"/>
      <c r="K155" s="79"/>
      <c r="L155" s="19"/>
    </row>
    <row r="156" spans="1:12" s="26" customFormat="1" ht="15.95" customHeight="1" x14ac:dyDescent="0.25">
      <c r="A156" s="135">
        <f t="shared" si="5"/>
        <v>141</v>
      </c>
      <c r="B156" s="6"/>
      <c r="C156" s="3"/>
      <c r="D156" s="4"/>
      <c r="E156" s="5"/>
      <c r="F156" s="20" t="str">
        <f t="shared" si="4"/>
        <v/>
      </c>
      <c r="G156" s="22"/>
      <c r="H156" s="23"/>
      <c r="I156" s="24"/>
      <c r="J156" s="21"/>
      <c r="K156" s="79"/>
      <c r="L156" s="19"/>
    </row>
    <row r="157" spans="1:12" s="26" customFormat="1" ht="15.95" customHeight="1" x14ac:dyDescent="0.25">
      <c r="A157" s="135">
        <f t="shared" si="5"/>
        <v>142</v>
      </c>
      <c r="B157" s="6"/>
      <c r="C157" s="3"/>
      <c r="D157" s="4"/>
      <c r="E157" s="5"/>
      <c r="F157" s="20" t="str">
        <f t="shared" si="4"/>
        <v/>
      </c>
      <c r="G157" s="22"/>
      <c r="H157" s="23"/>
      <c r="I157" s="24"/>
      <c r="J157" s="21"/>
      <c r="K157" s="79"/>
      <c r="L157" s="19"/>
    </row>
    <row r="158" spans="1:12" s="26" customFormat="1" ht="15.95" customHeight="1" x14ac:dyDescent="0.25">
      <c r="A158" s="135">
        <f t="shared" si="5"/>
        <v>143</v>
      </c>
      <c r="B158" s="6"/>
      <c r="C158" s="3"/>
      <c r="D158" s="4"/>
      <c r="E158" s="5"/>
      <c r="F158" s="20" t="str">
        <f t="shared" si="4"/>
        <v/>
      </c>
      <c r="G158" s="22"/>
      <c r="H158" s="23"/>
      <c r="I158" s="24"/>
      <c r="J158" s="21"/>
      <c r="K158" s="79"/>
      <c r="L158" s="19"/>
    </row>
    <row r="159" spans="1:12" s="26" customFormat="1" ht="15.95" customHeight="1" x14ac:dyDescent="0.25">
      <c r="A159" s="135">
        <f t="shared" si="5"/>
        <v>144</v>
      </c>
      <c r="B159" s="6"/>
      <c r="C159" s="3"/>
      <c r="D159" s="4"/>
      <c r="E159" s="5"/>
      <c r="F159" s="20" t="str">
        <f t="shared" si="4"/>
        <v/>
      </c>
      <c r="G159" s="22"/>
      <c r="H159" s="23"/>
      <c r="I159" s="24"/>
      <c r="J159" s="21"/>
      <c r="K159" s="79"/>
      <c r="L159" s="19"/>
    </row>
    <row r="160" spans="1:12" s="26" customFormat="1" ht="15.95" customHeight="1" x14ac:dyDescent="0.25">
      <c r="A160" s="135">
        <f t="shared" si="5"/>
        <v>145</v>
      </c>
      <c r="B160" s="6"/>
      <c r="C160" s="3"/>
      <c r="D160" s="4"/>
      <c r="E160" s="5"/>
      <c r="F160" s="20" t="str">
        <f t="shared" si="4"/>
        <v/>
      </c>
      <c r="G160" s="22"/>
      <c r="H160" s="23"/>
      <c r="I160" s="24"/>
      <c r="J160" s="21"/>
      <c r="K160" s="79"/>
      <c r="L160" s="19"/>
    </row>
    <row r="161" spans="1:12" s="26" customFormat="1" ht="15.95" customHeight="1" x14ac:dyDescent="0.25">
      <c r="A161" s="135">
        <f t="shared" si="5"/>
        <v>146</v>
      </c>
      <c r="B161" s="6"/>
      <c r="C161" s="3"/>
      <c r="D161" s="4"/>
      <c r="E161" s="5"/>
      <c r="F161" s="20" t="str">
        <f t="shared" si="4"/>
        <v/>
      </c>
      <c r="G161" s="22"/>
      <c r="H161" s="23"/>
      <c r="I161" s="24"/>
      <c r="J161" s="21"/>
      <c r="K161" s="79"/>
      <c r="L161" s="19"/>
    </row>
    <row r="162" spans="1:12" s="26" customFormat="1" ht="15.95" customHeight="1" x14ac:dyDescent="0.25">
      <c r="A162" s="135">
        <f t="shared" si="5"/>
        <v>147</v>
      </c>
      <c r="B162" s="6"/>
      <c r="C162" s="3"/>
      <c r="D162" s="4"/>
      <c r="E162" s="5"/>
      <c r="F162" s="20" t="str">
        <f t="shared" si="4"/>
        <v/>
      </c>
      <c r="G162" s="22"/>
      <c r="H162" s="23"/>
      <c r="I162" s="24"/>
      <c r="J162" s="21"/>
      <c r="K162" s="79"/>
      <c r="L162" s="19"/>
    </row>
    <row r="163" spans="1:12" s="26" customFormat="1" ht="15.95" customHeight="1" x14ac:dyDescent="0.25">
      <c r="A163" s="135">
        <f t="shared" si="5"/>
        <v>148</v>
      </c>
      <c r="B163" s="6"/>
      <c r="C163" s="3"/>
      <c r="D163" s="4"/>
      <c r="E163" s="5"/>
      <c r="F163" s="20" t="str">
        <f t="shared" si="4"/>
        <v/>
      </c>
      <c r="G163" s="22"/>
      <c r="H163" s="23"/>
      <c r="I163" s="24"/>
      <c r="J163" s="21"/>
      <c r="K163" s="79"/>
      <c r="L163" s="19"/>
    </row>
    <row r="164" spans="1:12" s="26" customFormat="1" ht="15.95" customHeight="1" x14ac:dyDescent="0.25">
      <c r="A164" s="135">
        <f t="shared" si="5"/>
        <v>149</v>
      </c>
      <c r="B164" s="6"/>
      <c r="C164" s="3"/>
      <c r="D164" s="4"/>
      <c r="E164" s="5"/>
      <c r="F164" s="20" t="str">
        <f t="shared" si="4"/>
        <v/>
      </c>
      <c r="G164" s="22"/>
      <c r="H164" s="23"/>
      <c r="I164" s="24"/>
      <c r="J164" s="21"/>
      <c r="K164" s="79"/>
      <c r="L164" s="19"/>
    </row>
    <row r="165" spans="1:12" s="26" customFormat="1" ht="15.95" customHeight="1" x14ac:dyDescent="0.25">
      <c r="A165" s="135">
        <f t="shared" si="5"/>
        <v>150</v>
      </c>
      <c r="B165" s="6"/>
      <c r="C165" s="3"/>
      <c r="D165" s="4"/>
      <c r="E165" s="5"/>
      <c r="F165" s="20" t="str">
        <f t="shared" si="4"/>
        <v/>
      </c>
      <c r="G165" s="22"/>
      <c r="H165" s="23"/>
      <c r="I165" s="24"/>
      <c r="J165" s="21"/>
      <c r="K165" s="79"/>
      <c r="L165" s="19"/>
    </row>
    <row r="166" spans="1:12" s="26" customFormat="1" ht="15.95" customHeight="1" x14ac:dyDescent="0.25">
      <c r="A166" s="135">
        <f t="shared" si="5"/>
        <v>151</v>
      </c>
      <c r="B166" s="6"/>
      <c r="C166" s="3"/>
      <c r="D166" s="4"/>
      <c r="E166" s="5"/>
      <c r="F166" s="20" t="str">
        <f t="shared" si="4"/>
        <v/>
      </c>
      <c r="G166" s="22"/>
      <c r="H166" s="23"/>
      <c r="I166" s="24"/>
      <c r="J166" s="21"/>
      <c r="K166" s="79"/>
      <c r="L166" s="19"/>
    </row>
    <row r="167" spans="1:12" s="26" customFormat="1" ht="15.95" customHeight="1" x14ac:dyDescent="0.25">
      <c r="A167" s="135">
        <f t="shared" si="5"/>
        <v>152</v>
      </c>
      <c r="B167" s="6"/>
      <c r="C167" s="3"/>
      <c r="D167" s="4"/>
      <c r="E167" s="5"/>
      <c r="F167" s="20" t="str">
        <f t="shared" si="4"/>
        <v/>
      </c>
      <c r="G167" s="22"/>
      <c r="H167" s="23"/>
      <c r="I167" s="24"/>
      <c r="J167" s="21"/>
      <c r="K167" s="79"/>
      <c r="L167" s="19"/>
    </row>
    <row r="168" spans="1:12" s="26" customFormat="1" ht="15.95" customHeight="1" x14ac:dyDescent="0.25">
      <c r="A168" s="135">
        <f t="shared" si="5"/>
        <v>153</v>
      </c>
      <c r="B168" s="6"/>
      <c r="C168" s="3"/>
      <c r="D168" s="4"/>
      <c r="E168" s="5"/>
      <c r="F168" s="20" t="str">
        <f t="shared" si="4"/>
        <v/>
      </c>
      <c r="G168" s="22"/>
      <c r="H168" s="23"/>
      <c r="I168" s="24"/>
      <c r="J168" s="21"/>
      <c r="K168" s="79"/>
      <c r="L168" s="19"/>
    </row>
    <row r="169" spans="1:12" s="26" customFormat="1" ht="15.95" customHeight="1" x14ac:dyDescent="0.25">
      <c r="A169" s="135">
        <f t="shared" si="5"/>
        <v>154</v>
      </c>
      <c r="B169" s="6"/>
      <c r="C169" s="3"/>
      <c r="D169" s="4"/>
      <c r="E169" s="5"/>
      <c r="F169" s="20" t="str">
        <f t="shared" si="4"/>
        <v/>
      </c>
      <c r="G169" s="22"/>
      <c r="H169" s="23"/>
      <c r="I169" s="24"/>
      <c r="J169" s="21"/>
      <c r="K169" s="79"/>
      <c r="L169" s="19"/>
    </row>
    <row r="170" spans="1:12" s="26" customFormat="1" ht="15.95" customHeight="1" x14ac:dyDescent="0.25">
      <c r="A170" s="135">
        <f t="shared" si="5"/>
        <v>155</v>
      </c>
      <c r="B170" s="6"/>
      <c r="C170" s="3"/>
      <c r="D170" s="4"/>
      <c r="E170" s="5"/>
      <c r="F170" s="20" t="str">
        <f t="shared" si="4"/>
        <v/>
      </c>
      <c r="G170" s="22"/>
      <c r="H170" s="23"/>
      <c r="I170" s="24"/>
      <c r="J170" s="21"/>
      <c r="K170" s="79"/>
      <c r="L170" s="19"/>
    </row>
    <row r="171" spans="1:12" s="26" customFormat="1" ht="15.95" customHeight="1" x14ac:dyDescent="0.25">
      <c r="A171" s="135">
        <f t="shared" si="5"/>
        <v>156</v>
      </c>
      <c r="B171" s="6"/>
      <c r="C171" s="3"/>
      <c r="D171" s="4"/>
      <c r="E171" s="5"/>
      <c r="F171" s="20" t="str">
        <f t="shared" si="4"/>
        <v/>
      </c>
      <c r="G171" s="22"/>
      <c r="H171" s="23"/>
      <c r="I171" s="24"/>
      <c r="J171" s="21"/>
      <c r="K171" s="79"/>
      <c r="L171" s="19"/>
    </row>
    <row r="172" spans="1:12" s="26" customFormat="1" ht="15.95" customHeight="1" x14ac:dyDescent="0.25">
      <c r="A172" s="135">
        <f t="shared" si="5"/>
        <v>157</v>
      </c>
      <c r="B172" s="6"/>
      <c r="C172" s="3"/>
      <c r="D172" s="4"/>
      <c r="E172" s="5"/>
      <c r="F172" s="20" t="str">
        <f t="shared" si="4"/>
        <v/>
      </c>
      <c r="G172" s="22"/>
      <c r="H172" s="23"/>
      <c r="I172" s="24"/>
      <c r="J172" s="21"/>
      <c r="K172" s="79"/>
      <c r="L172" s="19"/>
    </row>
    <row r="173" spans="1:12" s="26" customFormat="1" ht="15.95" customHeight="1" x14ac:dyDescent="0.25">
      <c r="A173" s="135">
        <f t="shared" si="5"/>
        <v>158</v>
      </c>
      <c r="B173" s="6"/>
      <c r="C173" s="3"/>
      <c r="D173" s="4"/>
      <c r="E173" s="5"/>
      <c r="F173" s="20" t="str">
        <f t="shared" si="4"/>
        <v/>
      </c>
      <c r="G173" s="22"/>
      <c r="H173" s="23"/>
      <c r="I173" s="24"/>
      <c r="J173" s="21"/>
      <c r="K173" s="79"/>
      <c r="L173" s="19"/>
    </row>
    <row r="174" spans="1:12" s="26" customFormat="1" ht="15.95" customHeight="1" x14ac:dyDescent="0.25">
      <c r="A174" s="135">
        <f t="shared" si="5"/>
        <v>159</v>
      </c>
      <c r="B174" s="6"/>
      <c r="C174" s="3"/>
      <c r="D174" s="4"/>
      <c r="E174" s="5"/>
      <c r="F174" s="20" t="str">
        <f t="shared" si="4"/>
        <v/>
      </c>
      <c r="G174" s="22"/>
      <c r="H174" s="23"/>
      <c r="I174" s="24"/>
      <c r="J174" s="21"/>
      <c r="K174" s="79"/>
      <c r="L174" s="19"/>
    </row>
    <row r="175" spans="1:12" s="26" customFormat="1" ht="15.95" customHeight="1" x14ac:dyDescent="0.25">
      <c r="A175" s="135">
        <f t="shared" si="5"/>
        <v>160</v>
      </c>
      <c r="B175" s="6"/>
      <c r="C175" s="3"/>
      <c r="D175" s="4"/>
      <c r="E175" s="5"/>
      <c r="F175" s="20" t="str">
        <f t="shared" si="4"/>
        <v/>
      </c>
      <c r="G175" s="22"/>
      <c r="H175" s="23"/>
      <c r="I175" s="24"/>
      <c r="J175" s="21"/>
      <c r="K175" s="79"/>
      <c r="L175" s="19"/>
    </row>
    <row r="176" spans="1:12" s="26" customFormat="1" ht="15.95" customHeight="1" x14ac:dyDescent="0.25">
      <c r="A176" s="135">
        <f t="shared" si="5"/>
        <v>161</v>
      </c>
      <c r="B176" s="6"/>
      <c r="C176" s="3"/>
      <c r="D176" s="4"/>
      <c r="E176" s="5"/>
      <c r="F176" s="20" t="str">
        <f t="shared" si="4"/>
        <v/>
      </c>
      <c r="G176" s="22"/>
      <c r="H176" s="23"/>
      <c r="I176" s="24"/>
      <c r="J176" s="21"/>
      <c r="K176" s="79"/>
      <c r="L176" s="19"/>
    </row>
    <row r="177" spans="1:12" s="26" customFormat="1" ht="15.95" customHeight="1" x14ac:dyDescent="0.25">
      <c r="A177" s="135">
        <f t="shared" si="5"/>
        <v>162</v>
      </c>
      <c r="B177" s="6"/>
      <c r="C177" s="3"/>
      <c r="D177" s="4"/>
      <c r="E177" s="5"/>
      <c r="F177" s="20" t="str">
        <f t="shared" si="4"/>
        <v/>
      </c>
      <c r="G177" s="22"/>
      <c r="H177" s="23"/>
      <c r="I177" s="24"/>
      <c r="J177" s="21"/>
      <c r="K177" s="79"/>
      <c r="L177" s="19"/>
    </row>
    <row r="178" spans="1:12" s="26" customFormat="1" ht="15.95" customHeight="1" x14ac:dyDescent="0.25">
      <c r="A178" s="135">
        <f t="shared" si="5"/>
        <v>163</v>
      </c>
      <c r="B178" s="6"/>
      <c r="C178" s="3"/>
      <c r="D178" s="4"/>
      <c r="E178" s="5"/>
      <c r="F178" s="20" t="str">
        <f t="shared" si="4"/>
        <v/>
      </c>
      <c r="G178" s="22"/>
      <c r="H178" s="23"/>
      <c r="I178" s="24"/>
      <c r="J178" s="21"/>
      <c r="K178" s="79"/>
      <c r="L178" s="19"/>
    </row>
    <row r="179" spans="1:12" s="26" customFormat="1" ht="15.95" customHeight="1" x14ac:dyDescent="0.25">
      <c r="A179" s="135">
        <f t="shared" si="5"/>
        <v>164</v>
      </c>
      <c r="B179" s="6"/>
      <c r="C179" s="3"/>
      <c r="D179" s="4"/>
      <c r="E179" s="5"/>
      <c r="F179" s="20" t="str">
        <f t="shared" si="4"/>
        <v/>
      </c>
      <c r="G179" s="22"/>
      <c r="H179" s="23"/>
      <c r="I179" s="24"/>
      <c r="J179" s="21"/>
      <c r="K179" s="79"/>
      <c r="L179" s="19"/>
    </row>
    <row r="180" spans="1:12" s="26" customFormat="1" ht="15.95" customHeight="1" x14ac:dyDescent="0.25">
      <c r="A180" s="135">
        <f t="shared" si="5"/>
        <v>165</v>
      </c>
      <c r="B180" s="6"/>
      <c r="C180" s="3"/>
      <c r="D180" s="4"/>
      <c r="E180" s="5"/>
      <c r="F180" s="20" t="str">
        <f t="shared" si="4"/>
        <v/>
      </c>
      <c r="G180" s="22"/>
      <c r="H180" s="23"/>
      <c r="I180" s="24"/>
      <c r="J180" s="21"/>
      <c r="K180" s="79"/>
      <c r="L180" s="19"/>
    </row>
    <row r="181" spans="1:12" s="26" customFormat="1" ht="15.95" customHeight="1" x14ac:dyDescent="0.25">
      <c r="A181" s="135">
        <f t="shared" si="5"/>
        <v>166</v>
      </c>
      <c r="B181" s="6"/>
      <c r="C181" s="3"/>
      <c r="D181" s="4"/>
      <c r="E181" s="5"/>
      <c r="F181" s="20" t="str">
        <f t="shared" si="4"/>
        <v/>
      </c>
      <c r="G181" s="22"/>
      <c r="H181" s="23"/>
      <c r="I181" s="24"/>
      <c r="J181" s="21"/>
      <c r="K181" s="79"/>
      <c r="L181" s="19"/>
    </row>
    <row r="182" spans="1:12" s="26" customFormat="1" ht="15.95" customHeight="1" x14ac:dyDescent="0.25">
      <c r="A182" s="135">
        <f t="shared" si="5"/>
        <v>167</v>
      </c>
      <c r="B182" s="6"/>
      <c r="C182" s="3"/>
      <c r="D182" s="4"/>
      <c r="E182" s="5"/>
      <c r="F182" s="20" t="str">
        <f t="shared" si="4"/>
        <v/>
      </c>
      <c r="G182" s="22"/>
      <c r="H182" s="23"/>
      <c r="I182" s="24"/>
      <c r="J182" s="21"/>
      <c r="K182" s="79"/>
      <c r="L182" s="19"/>
    </row>
    <row r="183" spans="1:12" s="26" customFormat="1" ht="15.95" customHeight="1" x14ac:dyDescent="0.25">
      <c r="A183" s="135">
        <f t="shared" si="5"/>
        <v>168</v>
      </c>
      <c r="B183" s="6"/>
      <c r="C183" s="3"/>
      <c r="D183" s="4"/>
      <c r="E183" s="5"/>
      <c r="F183" s="20" t="str">
        <f t="shared" si="4"/>
        <v/>
      </c>
      <c r="G183" s="22"/>
      <c r="H183" s="23"/>
      <c r="I183" s="24"/>
      <c r="J183" s="21"/>
      <c r="K183" s="79"/>
      <c r="L183" s="19"/>
    </row>
    <row r="184" spans="1:12" s="26" customFormat="1" ht="15.95" customHeight="1" x14ac:dyDescent="0.25">
      <c r="A184" s="135">
        <f t="shared" si="5"/>
        <v>169</v>
      </c>
      <c r="B184" s="6"/>
      <c r="C184" s="3"/>
      <c r="D184" s="4"/>
      <c r="E184" s="5"/>
      <c r="F184" s="20" t="str">
        <f t="shared" si="4"/>
        <v/>
      </c>
      <c r="G184" s="22"/>
      <c r="H184" s="23"/>
      <c r="I184" s="24"/>
      <c r="J184" s="21"/>
      <c r="K184" s="79"/>
      <c r="L184" s="19"/>
    </row>
    <row r="185" spans="1:12" s="26" customFormat="1" ht="15.95" customHeight="1" x14ac:dyDescent="0.25">
      <c r="A185" s="135">
        <f t="shared" si="5"/>
        <v>170</v>
      </c>
      <c r="B185" s="6"/>
      <c r="C185" s="3"/>
      <c r="D185" s="4"/>
      <c r="E185" s="5"/>
      <c r="F185" s="20" t="str">
        <f t="shared" si="4"/>
        <v/>
      </c>
      <c r="G185" s="22"/>
      <c r="H185" s="23"/>
      <c r="I185" s="24"/>
      <c r="J185" s="21"/>
      <c r="K185" s="79"/>
      <c r="L185" s="19"/>
    </row>
    <row r="186" spans="1:12" s="26" customFormat="1" ht="15.95" customHeight="1" x14ac:dyDescent="0.25">
      <c r="A186" s="135">
        <f t="shared" si="5"/>
        <v>171</v>
      </c>
      <c r="B186" s="6"/>
      <c r="C186" s="3"/>
      <c r="D186" s="4"/>
      <c r="E186" s="5"/>
      <c r="F186" s="20" t="str">
        <f t="shared" si="4"/>
        <v/>
      </c>
      <c r="G186" s="22"/>
      <c r="H186" s="23"/>
      <c r="I186" s="24"/>
      <c r="J186" s="21"/>
      <c r="K186" s="79"/>
      <c r="L186" s="19"/>
    </row>
    <row r="187" spans="1:12" s="26" customFormat="1" ht="15.95" customHeight="1" x14ac:dyDescent="0.25">
      <c r="A187" s="135">
        <f t="shared" si="5"/>
        <v>172</v>
      </c>
      <c r="B187" s="6"/>
      <c r="C187" s="3"/>
      <c r="D187" s="4"/>
      <c r="E187" s="5"/>
      <c r="F187" s="20" t="str">
        <f t="shared" si="4"/>
        <v/>
      </c>
      <c r="G187" s="22"/>
      <c r="H187" s="23"/>
      <c r="I187" s="24"/>
      <c r="J187" s="21"/>
      <c r="K187" s="79"/>
      <c r="L187" s="19"/>
    </row>
    <row r="188" spans="1:12" s="26" customFormat="1" ht="15.95" customHeight="1" x14ac:dyDescent="0.25">
      <c r="A188" s="135">
        <f t="shared" si="5"/>
        <v>173</v>
      </c>
      <c r="B188" s="6"/>
      <c r="C188" s="3"/>
      <c r="D188" s="4"/>
      <c r="E188" s="5"/>
      <c r="F188" s="20" t="str">
        <f t="shared" si="4"/>
        <v/>
      </c>
      <c r="G188" s="22"/>
      <c r="H188" s="23"/>
      <c r="I188" s="24"/>
      <c r="J188" s="21"/>
      <c r="K188" s="79"/>
      <c r="L188" s="19"/>
    </row>
    <row r="189" spans="1:12" s="26" customFormat="1" ht="15.95" customHeight="1" x14ac:dyDescent="0.25">
      <c r="A189" s="135">
        <f t="shared" si="5"/>
        <v>174</v>
      </c>
      <c r="B189" s="6"/>
      <c r="C189" s="3"/>
      <c r="D189" s="4"/>
      <c r="E189" s="5"/>
      <c r="F189" s="20" t="str">
        <f t="shared" si="4"/>
        <v/>
      </c>
      <c r="G189" s="22"/>
      <c r="H189" s="23"/>
      <c r="I189" s="24"/>
      <c r="J189" s="21"/>
      <c r="K189" s="79"/>
      <c r="L189" s="19"/>
    </row>
    <row r="190" spans="1:12" s="26" customFormat="1" ht="15.95" customHeight="1" x14ac:dyDescent="0.25">
      <c r="A190" s="135">
        <f t="shared" si="5"/>
        <v>175</v>
      </c>
      <c r="B190" s="6"/>
      <c r="C190" s="3"/>
      <c r="D190" s="4"/>
      <c r="E190" s="5"/>
      <c r="F190" s="20" t="str">
        <f t="shared" si="4"/>
        <v/>
      </c>
      <c r="G190" s="22"/>
      <c r="H190" s="23"/>
      <c r="I190" s="24"/>
      <c r="J190" s="21"/>
      <c r="K190" s="79"/>
      <c r="L190" s="19"/>
    </row>
    <row r="191" spans="1:12" s="26" customFormat="1" ht="15.95" customHeight="1" x14ac:dyDescent="0.25">
      <c r="A191" s="135">
        <f t="shared" si="5"/>
        <v>176</v>
      </c>
      <c r="B191" s="6"/>
      <c r="C191" s="3"/>
      <c r="D191" s="4"/>
      <c r="E191" s="5"/>
      <c r="F191" s="20" t="str">
        <f t="shared" si="4"/>
        <v/>
      </c>
      <c r="G191" s="22"/>
      <c r="H191" s="23"/>
      <c r="I191" s="24"/>
      <c r="J191" s="21"/>
      <c r="K191" s="79"/>
      <c r="L191" s="19"/>
    </row>
    <row r="192" spans="1:12" s="26" customFormat="1" ht="15.95" customHeight="1" x14ac:dyDescent="0.25">
      <c r="A192" s="135">
        <f t="shared" si="5"/>
        <v>177</v>
      </c>
      <c r="B192" s="6"/>
      <c r="C192" s="3"/>
      <c r="D192" s="4"/>
      <c r="E192" s="5"/>
      <c r="F192" s="20" t="str">
        <f t="shared" si="4"/>
        <v/>
      </c>
      <c r="G192" s="22"/>
      <c r="H192" s="23"/>
      <c r="I192" s="24"/>
      <c r="J192" s="21"/>
      <c r="K192" s="79"/>
      <c r="L192" s="19"/>
    </row>
    <row r="193" spans="1:12" s="26" customFormat="1" ht="15.95" customHeight="1" x14ac:dyDescent="0.25">
      <c r="A193" s="135">
        <f t="shared" si="5"/>
        <v>178</v>
      </c>
      <c r="B193" s="6"/>
      <c r="C193" s="3"/>
      <c r="D193" s="4"/>
      <c r="E193" s="5"/>
      <c r="F193" s="20" t="str">
        <f t="shared" si="4"/>
        <v/>
      </c>
      <c r="G193" s="22"/>
      <c r="H193" s="23"/>
      <c r="I193" s="24"/>
      <c r="J193" s="21"/>
      <c r="K193" s="79"/>
      <c r="L193" s="19"/>
    </row>
    <row r="194" spans="1:12" s="26" customFormat="1" ht="15.95" customHeight="1" x14ac:dyDescent="0.25">
      <c r="A194" s="135">
        <f t="shared" si="5"/>
        <v>179</v>
      </c>
      <c r="B194" s="6"/>
      <c r="C194" s="3"/>
      <c r="D194" s="4"/>
      <c r="E194" s="5"/>
      <c r="F194" s="20" t="str">
        <f t="shared" si="4"/>
        <v/>
      </c>
      <c r="G194" s="22"/>
      <c r="H194" s="23"/>
      <c r="I194" s="24"/>
      <c r="J194" s="21"/>
      <c r="K194" s="79"/>
      <c r="L194" s="19"/>
    </row>
    <row r="195" spans="1:12" s="26" customFormat="1" ht="15.95" customHeight="1" x14ac:dyDescent="0.25">
      <c r="A195" s="135">
        <f t="shared" si="5"/>
        <v>180</v>
      </c>
      <c r="B195" s="6"/>
      <c r="C195" s="3"/>
      <c r="D195" s="4"/>
      <c r="E195" s="5"/>
      <c r="F195" s="20" t="str">
        <f t="shared" si="4"/>
        <v/>
      </c>
      <c r="G195" s="22"/>
      <c r="H195" s="23"/>
      <c r="I195" s="24"/>
      <c r="J195" s="21"/>
      <c r="K195" s="79"/>
      <c r="L195" s="19"/>
    </row>
    <row r="196" spans="1:12" s="26" customFormat="1" ht="15.95" customHeight="1" x14ac:dyDescent="0.25">
      <c r="A196" s="135">
        <f t="shared" si="5"/>
        <v>181</v>
      </c>
      <c r="B196" s="6"/>
      <c r="C196" s="3"/>
      <c r="D196" s="4"/>
      <c r="E196" s="5"/>
      <c r="F196" s="20" t="str">
        <f t="shared" si="4"/>
        <v/>
      </c>
      <c r="G196" s="22"/>
      <c r="H196" s="23"/>
      <c r="I196" s="24"/>
      <c r="J196" s="21"/>
      <c r="K196" s="79"/>
      <c r="L196" s="19"/>
    </row>
    <row r="197" spans="1:12" s="26" customFormat="1" ht="15.95" customHeight="1" x14ac:dyDescent="0.25">
      <c r="A197" s="135">
        <f t="shared" si="5"/>
        <v>182</v>
      </c>
      <c r="B197" s="6"/>
      <c r="C197" s="3"/>
      <c r="D197" s="4"/>
      <c r="E197" s="5"/>
      <c r="F197" s="20" t="str">
        <f t="shared" si="4"/>
        <v/>
      </c>
      <c r="G197" s="22"/>
      <c r="H197" s="23"/>
      <c r="I197" s="24"/>
      <c r="J197" s="21"/>
      <c r="K197" s="79"/>
      <c r="L197" s="19"/>
    </row>
    <row r="198" spans="1:12" s="26" customFormat="1" ht="15.95" customHeight="1" x14ac:dyDescent="0.25">
      <c r="A198" s="135">
        <f t="shared" si="5"/>
        <v>183</v>
      </c>
      <c r="B198" s="6"/>
      <c r="C198" s="3"/>
      <c r="D198" s="4"/>
      <c r="E198" s="5"/>
      <c r="F198" s="20" t="str">
        <f t="shared" si="4"/>
        <v/>
      </c>
      <c r="G198" s="22"/>
      <c r="H198" s="23"/>
      <c r="I198" s="24"/>
      <c r="J198" s="21"/>
      <c r="K198" s="79"/>
      <c r="L198" s="19"/>
    </row>
    <row r="199" spans="1:12" s="26" customFormat="1" ht="15.95" customHeight="1" x14ac:dyDescent="0.25">
      <c r="A199" s="135">
        <f t="shared" si="5"/>
        <v>184</v>
      </c>
      <c r="B199" s="6"/>
      <c r="C199" s="3"/>
      <c r="D199" s="4"/>
      <c r="E199" s="5"/>
      <c r="F199" s="20" t="str">
        <f t="shared" si="4"/>
        <v/>
      </c>
      <c r="G199" s="22"/>
      <c r="H199" s="23"/>
      <c r="I199" s="24"/>
      <c r="J199" s="21"/>
      <c r="K199" s="79"/>
      <c r="L199" s="19"/>
    </row>
    <row r="200" spans="1:12" s="26" customFormat="1" ht="15.95" customHeight="1" x14ac:dyDescent="0.25">
      <c r="A200" s="135">
        <f t="shared" si="5"/>
        <v>185</v>
      </c>
      <c r="B200" s="6"/>
      <c r="C200" s="3"/>
      <c r="D200" s="4"/>
      <c r="E200" s="5"/>
      <c r="F200" s="20" t="str">
        <f t="shared" si="4"/>
        <v/>
      </c>
      <c r="G200" s="22"/>
      <c r="H200" s="23"/>
      <c r="I200" s="24"/>
      <c r="J200" s="21"/>
      <c r="K200" s="79"/>
      <c r="L200" s="19"/>
    </row>
    <row r="201" spans="1:12" s="26" customFormat="1" ht="15.95" customHeight="1" x14ac:dyDescent="0.25">
      <c r="A201" s="135">
        <f t="shared" si="5"/>
        <v>186</v>
      </c>
      <c r="B201" s="6"/>
      <c r="C201" s="3"/>
      <c r="D201" s="4"/>
      <c r="E201" s="5"/>
      <c r="F201" s="20" t="str">
        <f t="shared" si="4"/>
        <v/>
      </c>
      <c r="G201" s="22"/>
      <c r="H201" s="23"/>
      <c r="I201" s="24"/>
      <c r="J201" s="21"/>
      <c r="K201" s="79"/>
      <c r="L201" s="19"/>
    </row>
    <row r="202" spans="1:12" s="26" customFormat="1" ht="15.95" customHeight="1" x14ac:dyDescent="0.25">
      <c r="A202" s="135">
        <f t="shared" si="5"/>
        <v>187</v>
      </c>
      <c r="B202" s="6"/>
      <c r="C202" s="3"/>
      <c r="D202" s="4"/>
      <c r="E202" s="5"/>
      <c r="F202" s="20" t="str">
        <f t="shared" si="4"/>
        <v/>
      </c>
      <c r="G202" s="22"/>
      <c r="H202" s="23"/>
      <c r="I202" s="24"/>
      <c r="J202" s="21"/>
      <c r="K202" s="79"/>
      <c r="L202" s="19"/>
    </row>
    <row r="203" spans="1:12" s="26" customFormat="1" ht="15.95" customHeight="1" x14ac:dyDescent="0.25">
      <c r="A203" s="135">
        <f t="shared" si="5"/>
        <v>188</v>
      </c>
      <c r="B203" s="6"/>
      <c r="C203" s="3"/>
      <c r="D203" s="4"/>
      <c r="E203" s="5"/>
      <c r="F203" s="20" t="str">
        <f t="shared" si="4"/>
        <v/>
      </c>
      <c r="G203" s="22"/>
      <c r="H203" s="23"/>
      <c r="I203" s="24"/>
      <c r="J203" s="21"/>
      <c r="K203" s="79"/>
      <c r="L203" s="19"/>
    </row>
    <row r="204" spans="1:12" s="26" customFormat="1" ht="15.95" customHeight="1" x14ac:dyDescent="0.25">
      <c r="A204" s="135">
        <f t="shared" si="5"/>
        <v>189</v>
      </c>
      <c r="B204" s="6"/>
      <c r="C204" s="3"/>
      <c r="D204" s="4"/>
      <c r="E204" s="5"/>
      <c r="F204" s="20" t="str">
        <f t="shared" si="4"/>
        <v/>
      </c>
      <c r="G204" s="22"/>
      <c r="H204" s="23"/>
      <c r="I204" s="24"/>
      <c r="J204" s="21"/>
      <c r="K204" s="79"/>
      <c r="L204" s="19"/>
    </row>
    <row r="205" spans="1:12" s="26" customFormat="1" ht="15.95" customHeight="1" x14ac:dyDescent="0.25">
      <c r="A205" s="135">
        <f t="shared" si="5"/>
        <v>190</v>
      </c>
      <c r="B205" s="6"/>
      <c r="C205" s="3"/>
      <c r="D205" s="4"/>
      <c r="E205" s="5"/>
      <c r="F205" s="20" t="str">
        <f t="shared" si="4"/>
        <v/>
      </c>
      <c r="G205" s="22"/>
      <c r="H205" s="23"/>
      <c r="I205" s="24"/>
      <c r="J205" s="21"/>
      <c r="K205" s="79"/>
      <c r="L205" s="19"/>
    </row>
    <row r="206" spans="1:12" s="26" customFormat="1" ht="15.95" customHeight="1" x14ac:dyDescent="0.25">
      <c r="A206" s="135">
        <f t="shared" si="5"/>
        <v>191</v>
      </c>
      <c r="B206" s="6"/>
      <c r="C206" s="3"/>
      <c r="D206" s="4"/>
      <c r="E206" s="5"/>
      <c r="F206" s="20" t="str">
        <f t="shared" si="4"/>
        <v/>
      </c>
      <c r="G206" s="22"/>
      <c r="H206" s="23"/>
      <c r="I206" s="24"/>
      <c r="J206" s="21"/>
      <c r="K206" s="79"/>
      <c r="L206" s="19"/>
    </row>
    <row r="207" spans="1:12" s="26" customFormat="1" ht="15.95" customHeight="1" x14ac:dyDescent="0.25">
      <c r="A207" s="135">
        <f t="shared" si="5"/>
        <v>192</v>
      </c>
      <c r="B207" s="6"/>
      <c r="C207" s="3"/>
      <c r="D207" s="4"/>
      <c r="E207" s="5"/>
      <c r="F207" s="20" t="str">
        <f t="shared" si="4"/>
        <v/>
      </c>
      <c r="G207" s="22"/>
      <c r="H207" s="23"/>
      <c r="I207" s="24"/>
      <c r="J207" s="21"/>
      <c r="K207" s="79"/>
      <c r="L207" s="19"/>
    </row>
    <row r="208" spans="1:12" s="26" customFormat="1" ht="15.95" customHeight="1" x14ac:dyDescent="0.25">
      <c r="A208" s="135">
        <f t="shared" si="5"/>
        <v>193</v>
      </c>
      <c r="B208" s="6"/>
      <c r="C208" s="3"/>
      <c r="D208" s="4"/>
      <c r="E208" s="5"/>
      <c r="F208" s="20" t="str">
        <f t="shared" ref="F208:F271" si="6">IF(B208="","",VLOOKUP(B208,DEKORJI_PODATKI,2,FALSE))</f>
        <v/>
      </c>
      <c r="G208" s="22"/>
      <c r="H208" s="23"/>
      <c r="I208" s="24"/>
      <c r="J208" s="21"/>
      <c r="K208" s="79"/>
      <c r="L208" s="19"/>
    </row>
    <row r="209" spans="1:12" s="26" customFormat="1" ht="15.95" customHeight="1" x14ac:dyDescent="0.25">
      <c r="A209" s="135">
        <f t="shared" ref="A209:A272" si="7">IF(ISNUMBER(A208),A208+1,1)</f>
        <v>194</v>
      </c>
      <c r="B209" s="6"/>
      <c r="C209" s="3"/>
      <c r="D209" s="4"/>
      <c r="E209" s="5"/>
      <c r="F209" s="20" t="str">
        <f t="shared" si="6"/>
        <v/>
      </c>
      <c r="G209" s="22"/>
      <c r="H209" s="23"/>
      <c r="I209" s="24"/>
      <c r="J209" s="21"/>
      <c r="K209" s="79"/>
      <c r="L209" s="19"/>
    </row>
    <row r="210" spans="1:12" s="26" customFormat="1" ht="15.95" customHeight="1" x14ac:dyDescent="0.25">
      <c r="A210" s="135">
        <f t="shared" si="7"/>
        <v>195</v>
      </c>
      <c r="B210" s="6"/>
      <c r="C210" s="3"/>
      <c r="D210" s="4"/>
      <c r="E210" s="5"/>
      <c r="F210" s="20" t="str">
        <f t="shared" si="6"/>
        <v/>
      </c>
      <c r="G210" s="22"/>
      <c r="H210" s="23"/>
      <c r="I210" s="24"/>
      <c r="J210" s="21"/>
      <c r="K210" s="79"/>
      <c r="L210" s="19"/>
    </row>
    <row r="211" spans="1:12" s="26" customFormat="1" ht="15.95" customHeight="1" x14ac:dyDescent="0.25">
      <c r="A211" s="135">
        <f t="shared" si="7"/>
        <v>196</v>
      </c>
      <c r="B211" s="6"/>
      <c r="C211" s="3"/>
      <c r="D211" s="4"/>
      <c r="E211" s="5"/>
      <c r="F211" s="20" t="str">
        <f t="shared" si="6"/>
        <v/>
      </c>
      <c r="G211" s="22"/>
      <c r="H211" s="23"/>
      <c r="I211" s="24"/>
      <c r="J211" s="21"/>
      <c r="K211" s="79"/>
      <c r="L211" s="19"/>
    </row>
    <row r="212" spans="1:12" s="26" customFormat="1" ht="15.95" customHeight="1" x14ac:dyDescent="0.25">
      <c r="A212" s="135">
        <f t="shared" si="7"/>
        <v>197</v>
      </c>
      <c r="B212" s="6"/>
      <c r="C212" s="3"/>
      <c r="D212" s="4"/>
      <c r="E212" s="5"/>
      <c r="F212" s="20" t="str">
        <f t="shared" si="6"/>
        <v/>
      </c>
      <c r="G212" s="22"/>
      <c r="H212" s="23"/>
      <c r="I212" s="24"/>
      <c r="J212" s="21"/>
      <c r="K212" s="79"/>
      <c r="L212" s="19"/>
    </row>
    <row r="213" spans="1:12" s="26" customFormat="1" ht="15.95" customHeight="1" x14ac:dyDescent="0.25">
      <c r="A213" s="135">
        <f t="shared" si="7"/>
        <v>198</v>
      </c>
      <c r="B213" s="6"/>
      <c r="C213" s="3"/>
      <c r="D213" s="4"/>
      <c r="E213" s="5"/>
      <c r="F213" s="20" t="str">
        <f t="shared" si="6"/>
        <v/>
      </c>
      <c r="G213" s="22"/>
      <c r="H213" s="23"/>
      <c r="I213" s="24"/>
      <c r="J213" s="21"/>
      <c r="K213" s="79"/>
      <c r="L213" s="19"/>
    </row>
    <row r="214" spans="1:12" s="26" customFormat="1" ht="15.95" customHeight="1" x14ac:dyDescent="0.25">
      <c r="A214" s="135">
        <f t="shared" si="7"/>
        <v>199</v>
      </c>
      <c r="B214" s="6"/>
      <c r="C214" s="3"/>
      <c r="D214" s="4"/>
      <c r="E214" s="5"/>
      <c r="F214" s="20" t="str">
        <f t="shared" si="6"/>
        <v/>
      </c>
      <c r="G214" s="22"/>
      <c r="H214" s="23"/>
      <c r="I214" s="24"/>
      <c r="J214" s="21"/>
      <c r="K214" s="79"/>
      <c r="L214" s="19"/>
    </row>
    <row r="215" spans="1:12" s="26" customFormat="1" ht="15.95" customHeight="1" x14ac:dyDescent="0.25">
      <c r="A215" s="135">
        <f t="shared" si="7"/>
        <v>200</v>
      </c>
      <c r="B215" s="6"/>
      <c r="C215" s="3"/>
      <c r="D215" s="4"/>
      <c r="E215" s="5"/>
      <c r="F215" s="20" t="str">
        <f t="shared" si="6"/>
        <v/>
      </c>
      <c r="G215" s="22"/>
      <c r="H215" s="23"/>
      <c r="I215" s="24"/>
      <c r="J215" s="21"/>
      <c r="K215" s="79"/>
      <c r="L215" s="19"/>
    </row>
    <row r="216" spans="1:12" s="26" customFormat="1" ht="15.95" customHeight="1" x14ac:dyDescent="0.25">
      <c r="A216" s="135">
        <f t="shared" si="7"/>
        <v>201</v>
      </c>
      <c r="B216" s="6"/>
      <c r="C216" s="3"/>
      <c r="D216" s="4"/>
      <c r="E216" s="5"/>
      <c r="F216" s="20" t="str">
        <f t="shared" si="6"/>
        <v/>
      </c>
      <c r="G216" s="22"/>
      <c r="H216" s="23"/>
      <c r="I216" s="24"/>
      <c r="J216" s="21"/>
      <c r="K216" s="79"/>
      <c r="L216" s="19"/>
    </row>
    <row r="217" spans="1:12" s="26" customFormat="1" ht="15.95" customHeight="1" x14ac:dyDescent="0.25">
      <c r="A217" s="135">
        <f t="shared" si="7"/>
        <v>202</v>
      </c>
      <c r="B217" s="6"/>
      <c r="C217" s="3"/>
      <c r="D217" s="4"/>
      <c r="E217" s="5"/>
      <c r="F217" s="20" t="str">
        <f t="shared" si="6"/>
        <v/>
      </c>
      <c r="G217" s="22"/>
      <c r="H217" s="23"/>
      <c r="I217" s="24"/>
      <c r="J217" s="21"/>
      <c r="K217" s="79"/>
      <c r="L217" s="19"/>
    </row>
    <row r="218" spans="1:12" s="26" customFormat="1" ht="15.95" customHeight="1" x14ac:dyDescent="0.25">
      <c r="A218" s="135">
        <f t="shared" si="7"/>
        <v>203</v>
      </c>
      <c r="B218" s="6"/>
      <c r="C218" s="3"/>
      <c r="D218" s="4"/>
      <c r="E218" s="5"/>
      <c r="F218" s="20" t="str">
        <f t="shared" si="6"/>
        <v/>
      </c>
      <c r="G218" s="22"/>
      <c r="H218" s="23"/>
      <c r="I218" s="24"/>
      <c r="J218" s="21"/>
      <c r="K218" s="79"/>
      <c r="L218" s="19"/>
    </row>
    <row r="219" spans="1:12" s="26" customFormat="1" ht="15.95" customHeight="1" x14ac:dyDescent="0.25">
      <c r="A219" s="135">
        <f t="shared" si="7"/>
        <v>204</v>
      </c>
      <c r="B219" s="6"/>
      <c r="C219" s="3"/>
      <c r="D219" s="4"/>
      <c r="E219" s="5"/>
      <c r="F219" s="20" t="str">
        <f t="shared" si="6"/>
        <v/>
      </c>
      <c r="G219" s="22"/>
      <c r="H219" s="23"/>
      <c r="I219" s="24"/>
      <c r="J219" s="21"/>
      <c r="K219" s="79"/>
      <c r="L219" s="19"/>
    </row>
    <row r="220" spans="1:12" s="26" customFormat="1" ht="15.95" customHeight="1" x14ac:dyDescent="0.25">
      <c r="A220" s="135">
        <f t="shared" si="7"/>
        <v>205</v>
      </c>
      <c r="B220" s="6"/>
      <c r="C220" s="3"/>
      <c r="D220" s="4"/>
      <c r="E220" s="5"/>
      <c r="F220" s="20" t="str">
        <f t="shared" si="6"/>
        <v/>
      </c>
      <c r="G220" s="22"/>
      <c r="H220" s="23"/>
      <c r="I220" s="24"/>
      <c r="J220" s="21"/>
      <c r="K220" s="79"/>
      <c r="L220" s="19"/>
    </row>
    <row r="221" spans="1:12" s="26" customFormat="1" ht="15.95" customHeight="1" x14ac:dyDescent="0.25">
      <c r="A221" s="135">
        <f t="shared" si="7"/>
        <v>206</v>
      </c>
      <c r="B221" s="6"/>
      <c r="C221" s="3"/>
      <c r="D221" s="4"/>
      <c r="E221" s="5"/>
      <c r="F221" s="20" t="str">
        <f t="shared" si="6"/>
        <v/>
      </c>
      <c r="G221" s="22"/>
      <c r="H221" s="23"/>
      <c r="I221" s="24"/>
      <c r="J221" s="21"/>
      <c r="K221" s="79"/>
      <c r="L221" s="19"/>
    </row>
    <row r="222" spans="1:12" s="26" customFormat="1" ht="15.95" customHeight="1" x14ac:dyDescent="0.25">
      <c r="A222" s="135">
        <f t="shared" si="7"/>
        <v>207</v>
      </c>
      <c r="B222" s="6"/>
      <c r="C222" s="3"/>
      <c r="D222" s="4"/>
      <c r="E222" s="5"/>
      <c r="F222" s="20" t="str">
        <f t="shared" si="6"/>
        <v/>
      </c>
      <c r="G222" s="22"/>
      <c r="H222" s="23"/>
      <c r="I222" s="24"/>
      <c r="J222" s="21"/>
      <c r="K222" s="79"/>
      <c r="L222" s="19"/>
    </row>
    <row r="223" spans="1:12" s="26" customFormat="1" ht="15.95" customHeight="1" x14ac:dyDescent="0.25">
      <c r="A223" s="135">
        <f t="shared" si="7"/>
        <v>208</v>
      </c>
      <c r="B223" s="6"/>
      <c r="C223" s="3"/>
      <c r="D223" s="4"/>
      <c r="E223" s="5"/>
      <c r="F223" s="20" t="str">
        <f t="shared" si="6"/>
        <v/>
      </c>
      <c r="G223" s="22"/>
      <c r="H223" s="23"/>
      <c r="I223" s="24"/>
      <c r="J223" s="21"/>
      <c r="K223" s="79"/>
      <c r="L223" s="19"/>
    </row>
    <row r="224" spans="1:12" s="26" customFormat="1" ht="15.95" customHeight="1" x14ac:dyDescent="0.25">
      <c r="A224" s="135">
        <f t="shared" si="7"/>
        <v>209</v>
      </c>
      <c r="B224" s="6"/>
      <c r="C224" s="3"/>
      <c r="D224" s="4"/>
      <c r="E224" s="5"/>
      <c r="F224" s="20" t="str">
        <f t="shared" si="6"/>
        <v/>
      </c>
      <c r="G224" s="22"/>
      <c r="H224" s="23"/>
      <c r="I224" s="24"/>
      <c r="J224" s="21"/>
      <c r="K224" s="79"/>
      <c r="L224" s="19"/>
    </row>
    <row r="225" spans="1:12" s="26" customFormat="1" ht="15.95" customHeight="1" x14ac:dyDescent="0.25">
      <c r="A225" s="135">
        <f t="shared" si="7"/>
        <v>210</v>
      </c>
      <c r="B225" s="6"/>
      <c r="C225" s="3"/>
      <c r="D225" s="4"/>
      <c r="E225" s="5"/>
      <c r="F225" s="20" t="str">
        <f t="shared" si="6"/>
        <v/>
      </c>
      <c r="G225" s="22"/>
      <c r="H225" s="23"/>
      <c r="I225" s="24"/>
      <c r="J225" s="21"/>
      <c r="K225" s="79"/>
      <c r="L225" s="19"/>
    </row>
    <row r="226" spans="1:12" s="26" customFormat="1" ht="15.95" customHeight="1" x14ac:dyDescent="0.25">
      <c r="A226" s="135">
        <f t="shared" si="7"/>
        <v>211</v>
      </c>
      <c r="B226" s="6"/>
      <c r="C226" s="3"/>
      <c r="D226" s="4"/>
      <c r="E226" s="5"/>
      <c r="F226" s="20" t="str">
        <f t="shared" si="6"/>
        <v/>
      </c>
      <c r="G226" s="22"/>
      <c r="H226" s="23"/>
      <c r="I226" s="24"/>
      <c r="J226" s="21"/>
      <c r="K226" s="79"/>
      <c r="L226" s="19"/>
    </row>
    <row r="227" spans="1:12" s="26" customFormat="1" ht="15.95" customHeight="1" x14ac:dyDescent="0.25">
      <c r="A227" s="135">
        <f t="shared" si="7"/>
        <v>212</v>
      </c>
      <c r="B227" s="6"/>
      <c r="C227" s="3"/>
      <c r="D227" s="4"/>
      <c r="E227" s="5"/>
      <c r="F227" s="20" t="str">
        <f t="shared" si="6"/>
        <v/>
      </c>
      <c r="G227" s="22"/>
      <c r="H227" s="23"/>
      <c r="I227" s="24"/>
      <c r="J227" s="21"/>
      <c r="K227" s="79"/>
      <c r="L227" s="19"/>
    </row>
    <row r="228" spans="1:12" s="26" customFormat="1" ht="15.95" customHeight="1" x14ac:dyDescent="0.25">
      <c r="A228" s="135">
        <f t="shared" si="7"/>
        <v>213</v>
      </c>
      <c r="B228" s="6"/>
      <c r="C228" s="3"/>
      <c r="D228" s="4"/>
      <c r="E228" s="5"/>
      <c r="F228" s="20" t="str">
        <f t="shared" si="6"/>
        <v/>
      </c>
      <c r="G228" s="22"/>
      <c r="H228" s="23"/>
      <c r="I228" s="24"/>
      <c r="J228" s="21"/>
      <c r="K228" s="79"/>
      <c r="L228" s="19"/>
    </row>
    <row r="229" spans="1:12" s="26" customFormat="1" ht="15.95" customHeight="1" x14ac:dyDescent="0.25">
      <c r="A229" s="135">
        <f t="shared" si="7"/>
        <v>214</v>
      </c>
      <c r="B229" s="6"/>
      <c r="C229" s="3"/>
      <c r="D229" s="4"/>
      <c r="E229" s="5"/>
      <c r="F229" s="20" t="str">
        <f t="shared" si="6"/>
        <v/>
      </c>
      <c r="G229" s="22"/>
      <c r="H229" s="23"/>
      <c r="I229" s="24"/>
      <c r="J229" s="21"/>
      <c r="K229" s="79"/>
      <c r="L229" s="19"/>
    </row>
    <row r="230" spans="1:12" s="26" customFormat="1" ht="15.95" customHeight="1" x14ac:dyDescent="0.25">
      <c r="A230" s="135">
        <f t="shared" si="7"/>
        <v>215</v>
      </c>
      <c r="B230" s="6"/>
      <c r="C230" s="3"/>
      <c r="D230" s="4"/>
      <c r="E230" s="5"/>
      <c r="F230" s="20" t="str">
        <f t="shared" si="6"/>
        <v/>
      </c>
      <c r="G230" s="22"/>
      <c r="H230" s="23"/>
      <c r="I230" s="24"/>
      <c r="J230" s="21"/>
      <c r="K230" s="79"/>
      <c r="L230" s="19"/>
    </row>
    <row r="231" spans="1:12" s="26" customFormat="1" ht="15.95" customHeight="1" x14ac:dyDescent="0.25">
      <c r="A231" s="135">
        <f t="shared" si="7"/>
        <v>216</v>
      </c>
      <c r="B231" s="6"/>
      <c r="C231" s="3"/>
      <c r="D231" s="4"/>
      <c r="E231" s="5"/>
      <c r="F231" s="20" t="str">
        <f t="shared" si="6"/>
        <v/>
      </c>
      <c r="G231" s="22"/>
      <c r="H231" s="23"/>
      <c r="I231" s="24"/>
      <c r="J231" s="21"/>
      <c r="K231" s="79"/>
      <c r="L231" s="19"/>
    </row>
    <row r="232" spans="1:12" s="26" customFormat="1" ht="15.95" customHeight="1" x14ac:dyDescent="0.25">
      <c r="A232" s="135">
        <f t="shared" si="7"/>
        <v>217</v>
      </c>
      <c r="B232" s="6"/>
      <c r="C232" s="3"/>
      <c r="D232" s="4"/>
      <c r="E232" s="5"/>
      <c r="F232" s="20" t="str">
        <f t="shared" si="6"/>
        <v/>
      </c>
      <c r="G232" s="22"/>
      <c r="H232" s="23"/>
      <c r="I232" s="24"/>
      <c r="J232" s="21"/>
      <c r="K232" s="79"/>
      <c r="L232" s="19"/>
    </row>
    <row r="233" spans="1:12" s="26" customFormat="1" ht="15.95" customHeight="1" x14ac:dyDescent="0.25">
      <c r="A233" s="135">
        <f t="shared" si="7"/>
        <v>218</v>
      </c>
      <c r="B233" s="6"/>
      <c r="C233" s="3"/>
      <c r="D233" s="4"/>
      <c r="E233" s="5"/>
      <c r="F233" s="20" t="str">
        <f t="shared" si="6"/>
        <v/>
      </c>
      <c r="G233" s="22"/>
      <c r="H233" s="23"/>
      <c r="I233" s="24"/>
      <c r="J233" s="21"/>
      <c r="K233" s="79"/>
      <c r="L233" s="19"/>
    </row>
    <row r="234" spans="1:12" s="26" customFormat="1" ht="15.95" customHeight="1" x14ac:dyDescent="0.25">
      <c r="A234" s="135">
        <f t="shared" si="7"/>
        <v>219</v>
      </c>
      <c r="B234" s="6"/>
      <c r="C234" s="3"/>
      <c r="D234" s="4"/>
      <c r="E234" s="5"/>
      <c r="F234" s="20" t="str">
        <f t="shared" si="6"/>
        <v/>
      </c>
      <c r="G234" s="22"/>
      <c r="H234" s="23"/>
      <c r="I234" s="24"/>
      <c r="J234" s="21"/>
      <c r="K234" s="79"/>
      <c r="L234" s="19"/>
    </row>
    <row r="235" spans="1:12" s="26" customFormat="1" ht="15.95" customHeight="1" x14ac:dyDescent="0.25">
      <c r="A235" s="135">
        <f t="shared" si="7"/>
        <v>220</v>
      </c>
      <c r="B235" s="6"/>
      <c r="C235" s="3"/>
      <c r="D235" s="4"/>
      <c r="E235" s="5"/>
      <c r="F235" s="20" t="str">
        <f t="shared" si="6"/>
        <v/>
      </c>
      <c r="G235" s="22"/>
      <c r="H235" s="23"/>
      <c r="I235" s="24"/>
      <c r="J235" s="21"/>
      <c r="K235" s="79"/>
      <c r="L235" s="19"/>
    </row>
    <row r="236" spans="1:12" s="26" customFormat="1" ht="15.95" customHeight="1" x14ac:dyDescent="0.25">
      <c r="A236" s="135">
        <f t="shared" si="7"/>
        <v>221</v>
      </c>
      <c r="B236" s="6"/>
      <c r="C236" s="3"/>
      <c r="D236" s="4"/>
      <c r="E236" s="5"/>
      <c r="F236" s="20" t="str">
        <f t="shared" si="6"/>
        <v/>
      </c>
      <c r="G236" s="22"/>
      <c r="H236" s="23"/>
      <c r="I236" s="24"/>
      <c r="J236" s="21"/>
      <c r="K236" s="79"/>
      <c r="L236" s="19"/>
    </row>
    <row r="237" spans="1:12" s="26" customFormat="1" ht="15.95" customHeight="1" x14ac:dyDescent="0.25">
      <c r="A237" s="135">
        <f t="shared" si="7"/>
        <v>222</v>
      </c>
      <c r="B237" s="6"/>
      <c r="C237" s="3"/>
      <c r="D237" s="4"/>
      <c r="E237" s="5"/>
      <c r="F237" s="20" t="str">
        <f t="shared" si="6"/>
        <v/>
      </c>
      <c r="G237" s="22"/>
      <c r="H237" s="23"/>
      <c r="I237" s="24"/>
      <c r="J237" s="21"/>
      <c r="K237" s="79"/>
      <c r="L237" s="19"/>
    </row>
    <row r="238" spans="1:12" s="26" customFormat="1" ht="15.95" customHeight="1" x14ac:dyDescent="0.25">
      <c r="A238" s="135">
        <f t="shared" si="7"/>
        <v>223</v>
      </c>
      <c r="B238" s="6"/>
      <c r="C238" s="3"/>
      <c r="D238" s="4"/>
      <c r="E238" s="5"/>
      <c r="F238" s="20" t="str">
        <f t="shared" si="6"/>
        <v/>
      </c>
      <c r="G238" s="22"/>
      <c r="H238" s="23"/>
      <c r="I238" s="24"/>
      <c r="J238" s="21"/>
      <c r="K238" s="79"/>
      <c r="L238" s="19"/>
    </row>
    <row r="239" spans="1:12" s="26" customFormat="1" ht="15.95" customHeight="1" x14ac:dyDescent="0.25">
      <c r="A239" s="135">
        <f t="shared" si="7"/>
        <v>224</v>
      </c>
      <c r="B239" s="6"/>
      <c r="C239" s="3"/>
      <c r="D239" s="4"/>
      <c r="E239" s="5"/>
      <c r="F239" s="20" t="str">
        <f t="shared" si="6"/>
        <v/>
      </c>
      <c r="G239" s="22"/>
      <c r="H239" s="23"/>
      <c r="I239" s="24"/>
      <c r="J239" s="21"/>
      <c r="K239" s="79"/>
      <c r="L239" s="19"/>
    </row>
    <row r="240" spans="1:12" s="26" customFormat="1" ht="15.95" customHeight="1" x14ac:dyDescent="0.25">
      <c r="A240" s="135">
        <f t="shared" si="7"/>
        <v>225</v>
      </c>
      <c r="B240" s="6"/>
      <c r="C240" s="3"/>
      <c r="D240" s="4"/>
      <c r="E240" s="5"/>
      <c r="F240" s="20" t="str">
        <f t="shared" si="6"/>
        <v/>
      </c>
      <c r="G240" s="22"/>
      <c r="H240" s="23"/>
      <c r="I240" s="24"/>
      <c r="J240" s="21"/>
      <c r="K240" s="79"/>
      <c r="L240" s="19"/>
    </row>
    <row r="241" spans="1:12" s="26" customFormat="1" ht="15.95" customHeight="1" x14ac:dyDescent="0.25">
      <c r="A241" s="135">
        <f t="shared" si="7"/>
        <v>226</v>
      </c>
      <c r="B241" s="6"/>
      <c r="C241" s="3"/>
      <c r="D241" s="4"/>
      <c r="E241" s="5"/>
      <c r="F241" s="20" t="str">
        <f t="shared" si="6"/>
        <v/>
      </c>
      <c r="G241" s="22"/>
      <c r="H241" s="23"/>
      <c r="I241" s="24"/>
      <c r="J241" s="21"/>
      <c r="K241" s="79"/>
      <c r="L241" s="19"/>
    </row>
    <row r="242" spans="1:12" s="26" customFormat="1" ht="15.95" customHeight="1" x14ac:dyDescent="0.25">
      <c r="A242" s="135">
        <f t="shared" si="7"/>
        <v>227</v>
      </c>
      <c r="B242" s="6"/>
      <c r="C242" s="3"/>
      <c r="D242" s="4"/>
      <c r="E242" s="5"/>
      <c r="F242" s="20" t="str">
        <f t="shared" si="6"/>
        <v/>
      </c>
      <c r="G242" s="22"/>
      <c r="H242" s="23"/>
      <c r="I242" s="24"/>
      <c r="J242" s="21"/>
      <c r="K242" s="79"/>
      <c r="L242" s="19"/>
    </row>
    <row r="243" spans="1:12" s="26" customFormat="1" ht="15.95" customHeight="1" x14ac:dyDescent="0.25">
      <c r="A243" s="135">
        <f t="shared" si="7"/>
        <v>228</v>
      </c>
      <c r="B243" s="6"/>
      <c r="C243" s="3"/>
      <c r="D243" s="4"/>
      <c r="E243" s="5"/>
      <c r="F243" s="20" t="str">
        <f t="shared" si="6"/>
        <v/>
      </c>
      <c r="G243" s="22"/>
      <c r="H243" s="23"/>
      <c r="I243" s="24"/>
      <c r="J243" s="21"/>
      <c r="K243" s="79"/>
      <c r="L243" s="19"/>
    </row>
    <row r="244" spans="1:12" s="26" customFormat="1" ht="15.95" customHeight="1" x14ac:dyDescent="0.25">
      <c r="A244" s="135">
        <f t="shared" si="7"/>
        <v>229</v>
      </c>
      <c r="B244" s="6"/>
      <c r="C244" s="3"/>
      <c r="D244" s="4"/>
      <c r="E244" s="5"/>
      <c r="F244" s="20" t="str">
        <f t="shared" si="6"/>
        <v/>
      </c>
      <c r="G244" s="22"/>
      <c r="H244" s="23"/>
      <c r="I244" s="24"/>
      <c r="J244" s="21"/>
      <c r="K244" s="79"/>
      <c r="L244" s="19"/>
    </row>
    <row r="245" spans="1:12" s="26" customFormat="1" ht="15.95" customHeight="1" x14ac:dyDescent="0.25">
      <c r="A245" s="135">
        <f t="shared" si="7"/>
        <v>230</v>
      </c>
      <c r="B245" s="6"/>
      <c r="C245" s="3"/>
      <c r="D245" s="4"/>
      <c r="E245" s="5"/>
      <c r="F245" s="20" t="str">
        <f t="shared" si="6"/>
        <v/>
      </c>
      <c r="G245" s="22"/>
      <c r="H245" s="23"/>
      <c r="I245" s="24"/>
      <c r="J245" s="21"/>
      <c r="K245" s="79"/>
      <c r="L245" s="19"/>
    </row>
    <row r="246" spans="1:12" s="26" customFormat="1" ht="15.95" customHeight="1" x14ac:dyDescent="0.25">
      <c r="A246" s="135">
        <f t="shared" si="7"/>
        <v>231</v>
      </c>
      <c r="B246" s="6"/>
      <c r="C246" s="3"/>
      <c r="D246" s="4"/>
      <c r="E246" s="5"/>
      <c r="F246" s="20" t="str">
        <f t="shared" si="6"/>
        <v/>
      </c>
      <c r="G246" s="22"/>
      <c r="H246" s="23"/>
      <c r="I246" s="24"/>
      <c r="J246" s="21"/>
      <c r="K246" s="79"/>
      <c r="L246" s="19"/>
    </row>
    <row r="247" spans="1:12" s="26" customFormat="1" ht="15.95" customHeight="1" x14ac:dyDescent="0.25">
      <c r="A247" s="135">
        <f t="shared" si="7"/>
        <v>232</v>
      </c>
      <c r="B247" s="6"/>
      <c r="C247" s="3"/>
      <c r="D247" s="4"/>
      <c r="E247" s="5"/>
      <c r="F247" s="20" t="str">
        <f t="shared" si="6"/>
        <v/>
      </c>
      <c r="G247" s="22"/>
      <c r="H247" s="23"/>
      <c r="I247" s="24"/>
      <c r="J247" s="21"/>
      <c r="K247" s="79"/>
      <c r="L247" s="19"/>
    </row>
    <row r="248" spans="1:12" s="26" customFormat="1" ht="15.95" customHeight="1" x14ac:dyDescent="0.25">
      <c r="A248" s="135">
        <f t="shared" si="7"/>
        <v>233</v>
      </c>
      <c r="B248" s="6"/>
      <c r="C248" s="3"/>
      <c r="D248" s="4"/>
      <c r="E248" s="5"/>
      <c r="F248" s="20" t="str">
        <f t="shared" si="6"/>
        <v/>
      </c>
      <c r="G248" s="22"/>
      <c r="H248" s="23"/>
      <c r="I248" s="24"/>
      <c r="J248" s="21"/>
      <c r="K248" s="79"/>
      <c r="L248" s="19"/>
    </row>
    <row r="249" spans="1:12" s="26" customFormat="1" ht="15.95" customHeight="1" x14ac:dyDescent="0.25">
      <c r="A249" s="135">
        <f t="shared" si="7"/>
        <v>234</v>
      </c>
      <c r="B249" s="6"/>
      <c r="C249" s="3"/>
      <c r="D249" s="4"/>
      <c r="E249" s="5"/>
      <c r="F249" s="20" t="str">
        <f t="shared" si="6"/>
        <v/>
      </c>
      <c r="G249" s="22"/>
      <c r="H249" s="23"/>
      <c r="I249" s="24"/>
      <c r="J249" s="21"/>
      <c r="K249" s="79"/>
      <c r="L249" s="19"/>
    </row>
    <row r="250" spans="1:12" s="26" customFormat="1" ht="15.95" customHeight="1" x14ac:dyDescent="0.25">
      <c r="A250" s="135">
        <f t="shared" si="7"/>
        <v>235</v>
      </c>
      <c r="B250" s="6"/>
      <c r="C250" s="3"/>
      <c r="D250" s="4"/>
      <c r="E250" s="5"/>
      <c r="F250" s="20" t="str">
        <f t="shared" si="6"/>
        <v/>
      </c>
      <c r="G250" s="22"/>
      <c r="H250" s="23"/>
      <c r="I250" s="24"/>
      <c r="J250" s="21"/>
      <c r="K250" s="79"/>
      <c r="L250" s="19"/>
    </row>
    <row r="251" spans="1:12" s="26" customFormat="1" ht="15.95" customHeight="1" x14ac:dyDescent="0.25">
      <c r="A251" s="135">
        <f t="shared" si="7"/>
        <v>236</v>
      </c>
      <c r="B251" s="6"/>
      <c r="C251" s="3"/>
      <c r="D251" s="4"/>
      <c r="E251" s="5"/>
      <c r="F251" s="20" t="str">
        <f t="shared" si="6"/>
        <v/>
      </c>
      <c r="G251" s="22"/>
      <c r="H251" s="23"/>
      <c r="I251" s="24"/>
      <c r="J251" s="21"/>
      <c r="K251" s="79"/>
      <c r="L251" s="19"/>
    </row>
    <row r="252" spans="1:12" s="26" customFormat="1" ht="15.95" customHeight="1" x14ac:dyDescent="0.25">
      <c r="A252" s="135">
        <f t="shared" si="7"/>
        <v>237</v>
      </c>
      <c r="B252" s="6"/>
      <c r="C252" s="3"/>
      <c r="D252" s="4"/>
      <c r="E252" s="5"/>
      <c r="F252" s="20" t="str">
        <f t="shared" si="6"/>
        <v/>
      </c>
      <c r="G252" s="22"/>
      <c r="H252" s="23"/>
      <c r="I252" s="24"/>
      <c r="J252" s="21"/>
      <c r="K252" s="79"/>
      <c r="L252" s="19"/>
    </row>
    <row r="253" spans="1:12" s="26" customFormat="1" ht="15.95" customHeight="1" x14ac:dyDescent="0.25">
      <c r="A253" s="135">
        <f t="shared" si="7"/>
        <v>238</v>
      </c>
      <c r="B253" s="6"/>
      <c r="C253" s="3"/>
      <c r="D253" s="4"/>
      <c r="E253" s="5"/>
      <c r="F253" s="20" t="str">
        <f t="shared" si="6"/>
        <v/>
      </c>
      <c r="G253" s="22"/>
      <c r="H253" s="23"/>
      <c r="I253" s="24"/>
      <c r="J253" s="21"/>
      <c r="K253" s="79"/>
      <c r="L253" s="19"/>
    </row>
    <row r="254" spans="1:12" s="26" customFormat="1" ht="15.95" customHeight="1" x14ac:dyDescent="0.25">
      <c r="A254" s="135">
        <f t="shared" si="7"/>
        <v>239</v>
      </c>
      <c r="B254" s="6"/>
      <c r="C254" s="3"/>
      <c r="D254" s="4"/>
      <c r="E254" s="5"/>
      <c r="F254" s="20" t="str">
        <f t="shared" si="6"/>
        <v/>
      </c>
      <c r="G254" s="22"/>
      <c r="H254" s="23"/>
      <c r="I254" s="24"/>
      <c r="J254" s="21"/>
      <c r="K254" s="79"/>
      <c r="L254" s="19"/>
    </row>
    <row r="255" spans="1:12" s="26" customFormat="1" ht="15.95" customHeight="1" x14ac:dyDescent="0.25">
      <c r="A255" s="135">
        <f t="shared" si="7"/>
        <v>240</v>
      </c>
      <c r="B255" s="6"/>
      <c r="C255" s="3"/>
      <c r="D255" s="4"/>
      <c r="E255" s="5"/>
      <c r="F255" s="20" t="str">
        <f t="shared" si="6"/>
        <v/>
      </c>
      <c r="G255" s="22"/>
      <c r="H255" s="23"/>
      <c r="I255" s="24"/>
      <c r="J255" s="21"/>
      <c r="K255" s="79"/>
      <c r="L255" s="19"/>
    </row>
    <row r="256" spans="1:12" s="26" customFormat="1" ht="15.95" customHeight="1" x14ac:dyDescent="0.25">
      <c r="A256" s="135">
        <f t="shared" si="7"/>
        <v>241</v>
      </c>
      <c r="B256" s="6"/>
      <c r="C256" s="3"/>
      <c r="D256" s="4"/>
      <c r="E256" s="5"/>
      <c r="F256" s="20" t="str">
        <f t="shared" si="6"/>
        <v/>
      </c>
      <c r="G256" s="22"/>
      <c r="H256" s="23"/>
      <c r="I256" s="24"/>
      <c r="J256" s="21"/>
      <c r="K256" s="79"/>
      <c r="L256" s="19"/>
    </row>
    <row r="257" spans="1:12" s="26" customFormat="1" ht="15.95" customHeight="1" x14ac:dyDescent="0.25">
      <c r="A257" s="135">
        <f t="shared" si="7"/>
        <v>242</v>
      </c>
      <c r="B257" s="6"/>
      <c r="C257" s="3"/>
      <c r="D257" s="4"/>
      <c r="E257" s="5"/>
      <c r="F257" s="20" t="str">
        <f t="shared" si="6"/>
        <v/>
      </c>
      <c r="G257" s="22"/>
      <c r="H257" s="23"/>
      <c r="I257" s="24"/>
      <c r="J257" s="21"/>
      <c r="K257" s="79"/>
      <c r="L257" s="19"/>
    </row>
    <row r="258" spans="1:12" s="26" customFormat="1" ht="15.95" customHeight="1" x14ac:dyDescent="0.25">
      <c r="A258" s="135">
        <f t="shared" si="7"/>
        <v>243</v>
      </c>
      <c r="B258" s="6"/>
      <c r="C258" s="3"/>
      <c r="D258" s="4"/>
      <c r="E258" s="5"/>
      <c r="F258" s="20" t="str">
        <f t="shared" si="6"/>
        <v/>
      </c>
      <c r="G258" s="22"/>
      <c r="H258" s="23"/>
      <c r="I258" s="24"/>
      <c r="J258" s="21"/>
      <c r="K258" s="79"/>
      <c r="L258" s="19"/>
    </row>
    <row r="259" spans="1:12" s="26" customFormat="1" ht="15.95" customHeight="1" x14ac:dyDescent="0.25">
      <c r="A259" s="135">
        <f t="shared" si="7"/>
        <v>244</v>
      </c>
      <c r="B259" s="6"/>
      <c r="C259" s="3"/>
      <c r="D259" s="4"/>
      <c r="E259" s="5"/>
      <c r="F259" s="20" t="str">
        <f t="shared" si="6"/>
        <v/>
      </c>
      <c r="G259" s="22"/>
      <c r="H259" s="23"/>
      <c r="I259" s="24"/>
      <c r="J259" s="21"/>
      <c r="K259" s="79"/>
      <c r="L259" s="19"/>
    </row>
    <row r="260" spans="1:12" s="26" customFormat="1" ht="15.95" customHeight="1" x14ac:dyDescent="0.25">
      <c r="A260" s="135">
        <f t="shared" si="7"/>
        <v>245</v>
      </c>
      <c r="B260" s="6"/>
      <c r="C260" s="3"/>
      <c r="D260" s="4"/>
      <c r="E260" s="5"/>
      <c r="F260" s="20" t="str">
        <f t="shared" si="6"/>
        <v/>
      </c>
      <c r="G260" s="22"/>
      <c r="H260" s="23"/>
      <c r="I260" s="24"/>
      <c r="J260" s="21"/>
      <c r="K260" s="79"/>
      <c r="L260" s="19"/>
    </row>
    <row r="261" spans="1:12" s="26" customFormat="1" ht="15.95" customHeight="1" x14ac:dyDescent="0.25">
      <c r="A261" s="135">
        <f t="shared" si="7"/>
        <v>246</v>
      </c>
      <c r="B261" s="6"/>
      <c r="C261" s="3"/>
      <c r="D261" s="4"/>
      <c r="E261" s="5"/>
      <c r="F261" s="20" t="str">
        <f t="shared" si="6"/>
        <v/>
      </c>
      <c r="G261" s="22"/>
      <c r="H261" s="23"/>
      <c r="I261" s="24"/>
      <c r="J261" s="21"/>
      <c r="K261" s="79"/>
      <c r="L261" s="19"/>
    </row>
    <row r="262" spans="1:12" s="26" customFormat="1" ht="15.95" customHeight="1" x14ac:dyDescent="0.25">
      <c r="A262" s="135">
        <f t="shared" si="7"/>
        <v>247</v>
      </c>
      <c r="B262" s="6"/>
      <c r="C262" s="3"/>
      <c r="D262" s="4"/>
      <c r="E262" s="5"/>
      <c r="F262" s="20" t="str">
        <f t="shared" si="6"/>
        <v/>
      </c>
      <c r="G262" s="22"/>
      <c r="H262" s="23"/>
      <c r="I262" s="24"/>
      <c r="J262" s="21"/>
      <c r="K262" s="79"/>
      <c r="L262" s="19"/>
    </row>
    <row r="263" spans="1:12" s="26" customFormat="1" ht="15.95" customHeight="1" x14ac:dyDescent="0.25">
      <c r="A263" s="135">
        <f t="shared" si="7"/>
        <v>248</v>
      </c>
      <c r="B263" s="6"/>
      <c r="C263" s="3"/>
      <c r="D263" s="4"/>
      <c r="E263" s="5"/>
      <c r="F263" s="20" t="str">
        <f t="shared" si="6"/>
        <v/>
      </c>
      <c r="G263" s="22"/>
      <c r="H263" s="23"/>
      <c r="I263" s="24"/>
      <c r="J263" s="21"/>
      <c r="K263" s="79"/>
      <c r="L263" s="19"/>
    </row>
    <row r="264" spans="1:12" s="26" customFormat="1" ht="15.95" customHeight="1" x14ac:dyDescent="0.25">
      <c r="A264" s="135">
        <f t="shared" si="7"/>
        <v>249</v>
      </c>
      <c r="B264" s="6"/>
      <c r="C264" s="3"/>
      <c r="D264" s="4"/>
      <c r="E264" s="5"/>
      <c r="F264" s="20" t="str">
        <f t="shared" si="6"/>
        <v/>
      </c>
      <c r="G264" s="22"/>
      <c r="H264" s="23"/>
      <c r="I264" s="24"/>
      <c r="J264" s="21"/>
      <c r="K264" s="79"/>
      <c r="L264" s="19"/>
    </row>
    <row r="265" spans="1:12" s="26" customFormat="1" ht="15.95" customHeight="1" x14ac:dyDescent="0.25">
      <c r="A265" s="135">
        <f t="shared" si="7"/>
        <v>250</v>
      </c>
      <c r="B265" s="6"/>
      <c r="C265" s="3"/>
      <c r="D265" s="4"/>
      <c r="E265" s="5"/>
      <c r="F265" s="20" t="str">
        <f t="shared" si="6"/>
        <v/>
      </c>
      <c r="G265" s="22"/>
      <c r="H265" s="23"/>
      <c r="I265" s="24"/>
      <c r="J265" s="21"/>
      <c r="K265" s="79"/>
      <c r="L265" s="19"/>
    </row>
    <row r="266" spans="1:12" s="26" customFormat="1" ht="15.95" customHeight="1" x14ac:dyDescent="0.25">
      <c r="A266" s="135">
        <f t="shared" si="7"/>
        <v>251</v>
      </c>
      <c r="B266" s="6"/>
      <c r="C266" s="3"/>
      <c r="D266" s="4"/>
      <c r="E266" s="5"/>
      <c r="F266" s="20" t="str">
        <f t="shared" si="6"/>
        <v/>
      </c>
      <c r="G266" s="22"/>
      <c r="H266" s="23"/>
      <c r="I266" s="24"/>
      <c r="J266" s="21"/>
      <c r="K266" s="79"/>
      <c r="L266" s="19"/>
    </row>
    <row r="267" spans="1:12" s="26" customFormat="1" ht="15.95" customHeight="1" x14ac:dyDescent="0.25">
      <c r="A267" s="135">
        <f t="shared" si="7"/>
        <v>252</v>
      </c>
      <c r="B267" s="6"/>
      <c r="C267" s="3"/>
      <c r="D267" s="4"/>
      <c r="E267" s="5"/>
      <c r="F267" s="20" t="str">
        <f t="shared" si="6"/>
        <v/>
      </c>
      <c r="G267" s="22"/>
      <c r="H267" s="23"/>
      <c r="I267" s="24"/>
      <c r="J267" s="21"/>
      <c r="K267" s="79"/>
      <c r="L267" s="19"/>
    </row>
    <row r="268" spans="1:12" s="26" customFormat="1" ht="15.95" customHeight="1" x14ac:dyDescent="0.25">
      <c r="A268" s="135">
        <f t="shared" si="7"/>
        <v>253</v>
      </c>
      <c r="B268" s="6"/>
      <c r="C268" s="3"/>
      <c r="D268" s="4"/>
      <c r="E268" s="5"/>
      <c r="F268" s="20" t="str">
        <f t="shared" si="6"/>
        <v/>
      </c>
      <c r="G268" s="22"/>
      <c r="H268" s="23"/>
      <c r="I268" s="24"/>
      <c r="J268" s="21"/>
      <c r="K268" s="79"/>
      <c r="L268" s="19"/>
    </row>
    <row r="269" spans="1:12" s="26" customFormat="1" ht="15.95" customHeight="1" x14ac:dyDescent="0.25">
      <c r="A269" s="135">
        <f t="shared" si="7"/>
        <v>254</v>
      </c>
      <c r="B269" s="6"/>
      <c r="C269" s="3"/>
      <c r="D269" s="4"/>
      <c r="E269" s="5"/>
      <c r="F269" s="20" t="str">
        <f t="shared" si="6"/>
        <v/>
      </c>
      <c r="G269" s="22"/>
      <c r="H269" s="23"/>
      <c r="I269" s="24"/>
      <c r="J269" s="21"/>
      <c r="K269" s="79"/>
      <c r="L269" s="19"/>
    </row>
    <row r="270" spans="1:12" s="26" customFormat="1" ht="15.95" customHeight="1" x14ac:dyDescent="0.25">
      <c r="A270" s="135">
        <f t="shared" si="7"/>
        <v>255</v>
      </c>
      <c r="B270" s="6"/>
      <c r="C270" s="3"/>
      <c r="D270" s="4"/>
      <c r="E270" s="5"/>
      <c r="F270" s="20" t="str">
        <f t="shared" si="6"/>
        <v/>
      </c>
      <c r="G270" s="22"/>
      <c r="H270" s="23"/>
      <c r="I270" s="24"/>
      <c r="J270" s="21"/>
      <c r="K270" s="79"/>
      <c r="L270" s="19"/>
    </row>
    <row r="271" spans="1:12" s="26" customFormat="1" ht="15.95" customHeight="1" x14ac:dyDescent="0.25">
      <c r="A271" s="135">
        <f t="shared" si="7"/>
        <v>256</v>
      </c>
      <c r="B271" s="6"/>
      <c r="C271" s="3"/>
      <c r="D271" s="4"/>
      <c r="E271" s="5"/>
      <c r="F271" s="20" t="str">
        <f t="shared" si="6"/>
        <v/>
      </c>
      <c r="G271" s="22"/>
      <c r="H271" s="23"/>
      <c r="I271" s="24"/>
      <c r="J271" s="21"/>
      <c r="K271" s="79"/>
      <c r="L271" s="19"/>
    </row>
    <row r="272" spans="1:12" s="26" customFormat="1" ht="15.95" customHeight="1" x14ac:dyDescent="0.25">
      <c r="A272" s="135">
        <f t="shared" si="7"/>
        <v>257</v>
      </c>
      <c r="B272" s="6"/>
      <c r="C272" s="3"/>
      <c r="D272" s="4"/>
      <c r="E272" s="5"/>
      <c r="F272" s="20" t="str">
        <f t="shared" ref="F272:F335" si="8">IF(B272="","",VLOOKUP(B272,DEKORJI_PODATKI,2,FALSE))</f>
        <v/>
      </c>
      <c r="G272" s="22"/>
      <c r="H272" s="23"/>
      <c r="I272" s="24"/>
      <c r="J272" s="21"/>
      <c r="K272" s="79"/>
      <c r="L272" s="19"/>
    </row>
    <row r="273" spans="1:12" s="26" customFormat="1" ht="15.95" customHeight="1" x14ac:dyDescent="0.25">
      <c r="A273" s="135">
        <f t="shared" ref="A273:A336" si="9">IF(ISNUMBER(A272),A272+1,1)</f>
        <v>258</v>
      </c>
      <c r="B273" s="6"/>
      <c r="C273" s="3"/>
      <c r="D273" s="4"/>
      <c r="E273" s="5"/>
      <c r="F273" s="20" t="str">
        <f t="shared" si="8"/>
        <v/>
      </c>
      <c r="G273" s="22"/>
      <c r="H273" s="23"/>
      <c r="I273" s="24"/>
      <c r="J273" s="21"/>
      <c r="K273" s="79"/>
      <c r="L273" s="19"/>
    </row>
    <row r="274" spans="1:12" s="26" customFormat="1" ht="15.95" customHeight="1" x14ac:dyDescent="0.25">
      <c r="A274" s="135">
        <f t="shared" si="9"/>
        <v>259</v>
      </c>
      <c r="B274" s="6"/>
      <c r="C274" s="3"/>
      <c r="D274" s="4"/>
      <c r="E274" s="5"/>
      <c r="F274" s="20" t="str">
        <f t="shared" si="8"/>
        <v/>
      </c>
      <c r="G274" s="22"/>
      <c r="H274" s="23"/>
      <c r="I274" s="24"/>
      <c r="J274" s="21"/>
      <c r="K274" s="79"/>
      <c r="L274" s="19"/>
    </row>
    <row r="275" spans="1:12" s="26" customFormat="1" ht="15.95" customHeight="1" x14ac:dyDescent="0.25">
      <c r="A275" s="135">
        <f t="shared" si="9"/>
        <v>260</v>
      </c>
      <c r="B275" s="6"/>
      <c r="C275" s="3"/>
      <c r="D275" s="4"/>
      <c r="E275" s="5"/>
      <c r="F275" s="20" t="str">
        <f t="shared" si="8"/>
        <v/>
      </c>
      <c r="G275" s="22"/>
      <c r="H275" s="23"/>
      <c r="I275" s="24"/>
      <c r="J275" s="21"/>
      <c r="K275" s="79"/>
      <c r="L275" s="19"/>
    </row>
    <row r="276" spans="1:12" s="26" customFormat="1" ht="15.95" customHeight="1" x14ac:dyDescent="0.25">
      <c r="A276" s="135">
        <f t="shared" si="9"/>
        <v>261</v>
      </c>
      <c r="B276" s="6"/>
      <c r="C276" s="3"/>
      <c r="D276" s="4"/>
      <c r="E276" s="5"/>
      <c r="F276" s="20" t="str">
        <f t="shared" si="8"/>
        <v/>
      </c>
      <c r="G276" s="22"/>
      <c r="H276" s="23"/>
      <c r="I276" s="24"/>
      <c r="J276" s="21"/>
      <c r="K276" s="79"/>
      <c r="L276" s="19"/>
    </row>
    <row r="277" spans="1:12" s="26" customFormat="1" ht="15.95" customHeight="1" x14ac:dyDescent="0.25">
      <c r="A277" s="135">
        <f t="shared" si="9"/>
        <v>262</v>
      </c>
      <c r="B277" s="6"/>
      <c r="C277" s="3"/>
      <c r="D277" s="4"/>
      <c r="E277" s="5"/>
      <c r="F277" s="20" t="str">
        <f t="shared" si="8"/>
        <v/>
      </c>
      <c r="G277" s="22"/>
      <c r="H277" s="23"/>
      <c r="I277" s="24"/>
      <c r="J277" s="21"/>
      <c r="K277" s="79"/>
      <c r="L277" s="19"/>
    </row>
    <row r="278" spans="1:12" s="26" customFormat="1" ht="15.95" customHeight="1" x14ac:dyDescent="0.25">
      <c r="A278" s="135">
        <f t="shared" si="9"/>
        <v>263</v>
      </c>
      <c r="B278" s="6"/>
      <c r="C278" s="3"/>
      <c r="D278" s="4"/>
      <c r="E278" s="5"/>
      <c r="F278" s="20" t="str">
        <f t="shared" si="8"/>
        <v/>
      </c>
      <c r="G278" s="22"/>
      <c r="H278" s="23"/>
      <c r="I278" s="24"/>
      <c r="J278" s="21"/>
      <c r="K278" s="79"/>
      <c r="L278" s="19"/>
    </row>
    <row r="279" spans="1:12" s="26" customFormat="1" ht="15.95" customHeight="1" x14ac:dyDescent="0.25">
      <c r="A279" s="135">
        <f t="shared" si="9"/>
        <v>264</v>
      </c>
      <c r="B279" s="6"/>
      <c r="C279" s="3"/>
      <c r="D279" s="4"/>
      <c r="E279" s="5"/>
      <c r="F279" s="20" t="str">
        <f t="shared" si="8"/>
        <v/>
      </c>
      <c r="G279" s="22"/>
      <c r="H279" s="23"/>
      <c r="I279" s="24"/>
      <c r="J279" s="21"/>
      <c r="K279" s="79"/>
      <c r="L279" s="19"/>
    </row>
    <row r="280" spans="1:12" s="26" customFormat="1" ht="15.95" customHeight="1" x14ac:dyDescent="0.25">
      <c r="A280" s="135">
        <f t="shared" si="9"/>
        <v>265</v>
      </c>
      <c r="B280" s="6"/>
      <c r="C280" s="3"/>
      <c r="D280" s="4"/>
      <c r="E280" s="5"/>
      <c r="F280" s="20" t="str">
        <f t="shared" si="8"/>
        <v/>
      </c>
      <c r="G280" s="22"/>
      <c r="H280" s="23"/>
      <c r="I280" s="24"/>
      <c r="J280" s="21"/>
      <c r="K280" s="79"/>
      <c r="L280" s="19"/>
    </row>
    <row r="281" spans="1:12" s="26" customFormat="1" ht="15.95" customHeight="1" x14ac:dyDescent="0.25">
      <c r="A281" s="135">
        <f t="shared" si="9"/>
        <v>266</v>
      </c>
      <c r="B281" s="6"/>
      <c r="C281" s="3"/>
      <c r="D281" s="4"/>
      <c r="E281" s="5"/>
      <c r="F281" s="20" t="str">
        <f t="shared" si="8"/>
        <v/>
      </c>
      <c r="G281" s="22"/>
      <c r="H281" s="23"/>
      <c r="I281" s="24"/>
      <c r="J281" s="21"/>
      <c r="K281" s="79"/>
      <c r="L281" s="19"/>
    </row>
    <row r="282" spans="1:12" s="26" customFormat="1" ht="15.95" customHeight="1" x14ac:dyDescent="0.25">
      <c r="A282" s="135">
        <f t="shared" si="9"/>
        <v>267</v>
      </c>
      <c r="B282" s="6"/>
      <c r="C282" s="3"/>
      <c r="D282" s="4"/>
      <c r="E282" s="5"/>
      <c r="F282" s="20" t="str">
        <f t="shared" si="8"/>
        <v/>
      </c>
      <c r="G282" s="22"/>
      <c r="H282" s="23"/>
      <c r="I282" s="24"/>
      <c r="J282" s="21"/>
      <c r="K282" s="79"/>
      <c r="L282" s="19"/>
    </row>
    <row r="283" spans="1:12" s="26" customFormat="1" ht="15.95" customHeight="1" x14ac:dyDescent="0.25">
      <c r="A283" s="135">
        <f t="shared" si="9"/>
        <v>268</v>
      </c>
      <c r="B283" s="6"/>
      <c r="C283" s="3"/>
      <c r="D283" s="4"/>
      <c r="E283" s="5"/>
      <c r="F283" s="20" t="str">
        <f t="shared" si="8"/>
        <v/>
      </c>
      <c r="G283" s="22"/>
      <c r="H283" s="23"/>
      <c r="I283" s="24"/>
      <c r="J283" s="21"/>
      <c r="K283" s="79"/>
      <c r="L283" s="19"/>
    </row>
    <row r="284" spans="1:12" s="26" customFormat="1" ht="15.95" customHeight="1" x14ac:dyDescent="0.25">
      <c r="A284" s="135">
        <f t="shared" si="9"/>
        <v>269</v>
      </c>
      <c r="B284" s="6"/>
      <c r="C284" s="3"/>
      <c r="D284" s="4"/>
      <c r="E284" s="5"/>
      <c r="F284" s="20" t="str">
        <f t="shared" si="8"/>
        <v/>
      </c>
      <c r="G284" s="22"/>
      <c r="H284" s="23"/>
      <c r="I284" s="24"/>
      <c r="J284" s="21"/>
      <c r="K284" s="79"/>
      <c r="L284" s="19"/>
    </row>
    <row r="285" spans="1:12" s="26" customFormat="1" ht="15.95" customHeight="1" x14ac:dyDescent="0.25">
      <c r="A285" s="135">
        <f t="shared" si="9"/>
        <v>270</v>
      </c>
      <c r="B285" s="6"/>
      <c r="C285" s="3"/>
      <c r="D285" s="4"/>
      <c r="E285" s="5"/>
      <c r="F285" s="20" t="str">
        <f t="shared" si="8"/>
        <v/>
      </c>
      <c r="G285" s="22"/>
      <c r="H285" s="23"/>
      <c r="I285" s="24"/>
      <c r="J285" s="21"/>
      <c r="K285" s="79"/>
      <c r="L285" s="19"/>
    </row>
    <row r="286" spans="1:12" s="26" customFormat="1" ht="15.95" customHeight="1" x14ac:dyDescent="0.25">
      <c r="A286" s="135">
        <f t="shared" si="9"/>
        <v>271</v>
      </c>
      <c r="B286" s="6"/>
      <c r="C286" s="3"/>
      <c r="D286" s="4"/>
      <c r="E286" s="5"/>
      <c r="F286" s="20" t="str">
        <f t="shared" si="8"/>
        <v/>
      </c>
      <c r="G286" s="22"/>
      <c r="H286" s="23"/>
      <c r="I286" s="24"/>
      <c r="J286" s="21"/>
      <c r="K286" s="79"/>
      <c r="L286" s="19"/>
    </row>
    <row r="287" spans="1:12" s="26" customFormat="1" ht="15.95" customHeight="1" x14ac:dyDescent="0.25">
      <c r="A287" s="135">
        <f t="shared" si="9"/>
        <v>272</v>
      </c>
      <c r="B287" s="6"/>
      <c r="C287" s="3"/>
      <c r="D287" s="4"/>
      <c r="E287" s="5"/>
      <c r="F287" s="20" t="str">
        <f t="shared" si="8"/>
        <v/>
      </c>
      <c r="G287" s="22"/>
      <c r="H287" s="23"/>
      <c r="I287" s="24"/>
      <c r="J287" s="21"/>
      <c r="K287" s="79"/>
      <c r="L287" s="19"/>
    </row>
    <row r="288" spans="1:12" s="26" customFormat="1" ht="15.95" customHeight="1" x14ac:dyDescent="0.25">
      <c r="A288" s="135">
        <f t="shared" si="9"/>
        <v>273</v>
      </c>
      <c r="B288" s="6"/>
      <c r="C288" s="3"/>
      <c r="D288" s="4"/>
      <c r="E288" s="5"/>
      <c r="F288" s="20" t="str">
        <f t="shared" si="8"/>
        <v/>
      </c>
      <c r="G288" s="22"/>
      <c r="H288" s="23"/>
      <c r="I288" s="24"/>
      <c r="J288" s="21"/>
      <c r="K288" s="79"/>
      <c r="L288" s="19"/>
    </row>
    <row r="289" spans="1:12" s="26" customFormat="1" ht="15.95" customHeight="1" x14ac:dyDescent="0.25">
      <c r="A289" s="135">
        <f t="shared" si="9"/>
        <v>274</v>
      </c>
      <c r="B289" s="6"/>
      <c r="C289" s="3"/>
      <c r="D289" s="4"/>
      <c r="E289" s="5"/>
      <c r="F289" s="20" t="str">
        <f t="shared" si="8"/>
        <v/>
      </c>
      <c r="G289" s="22"/>
      <c r="H289" s="23"/>
      <c r="I289" s="24"/>
      <c r="J289" s="21"/>
      <c r="K289" s="79"/>
      <c r="L289" s="19"/>
    </row>
    <row r="290" spans="1:12" s="26" customFormat="1" ht="15.95" customHeight="1" x14ac:dyDescent="0.25">
      <c r="A290" s="135">
        <f t="shared" si="9"/>
        <v>275</v>
      </c>
      <c r="B290" s="6"/>
      <c r="C290" s="3"/>
      <c r="D290" s="4"/>
      <c r="E290" s="5"/>
      <c r="F290" s="20" t="str">
        <f t="shared" si="8"/>
        <v/>
      </c>
      <c r="G290" s="22"/>
      <c r="H290" s="23"/>
      <c r="I290" s="24"/>
      <c r="J290" s="21"/>
      <c r="K290" s="79"/>
      <c r="L290" s="19"/>
    </row>
    <row r="291" spans="1:12" s="26" customFormat="1" ht="15.95" customHeight="1" x14ac:dyDescent="0.25">
      <c r="A291" s="135">
        <f t="shared" si="9"/>
        <v>276</v>
      </c>
      <c r="B291" s="6"/>
      <c r="C291" s="3"/>
      <c r="D291" s="4"/>
      <c r="E291" s="5"/>
      <c r="F291" s="20" t="str">
        <f t="shared" si="8"/>
        <v/>
      </c>
      <c r="G291" s="22"/>
      <c r="H291" s="23"/>
      <c r="I291" s="24"/>
      <c r="J291" s="21"/>
      <c r="K291" s="79"/>
      <c r="L291" s="19"/>
    </row>
    <row r="292" spans="1:12" s="26" customFormat="1" ht="15.95" customHeight="1" x14ac:dyDescent="0.25">
      <c r="A292" s="135">
        <f t="shared" si="9"/>
        <v>277</v>
      </c>
      <c r="B292" s="6"/>
      <c r="C292" s="3"/>
      <c r="D292" s="4"/>
      <c r="E292" s="5"/>
      <c r="F292" s="20" t="str">
        <f t="shared" si="8"/>
        <v/>
      </c>
      <c r="G292" s="22"/>
      <c r="H292" s="23"/>
      <c r="I292" s="24"/>
      <c r="J292" s="21"/>
      <c r="K292" s="79"/>
      <c r="L292" s="19"/>
    </row>
    <row r="293" spans="1:12" s="26" customFormat="1" ht="15.95" customHeight="1" x14ac:dyDescent="0.25">
      <c r="A293" s="135">
        <f t="shared" si="9"/>
        <v>278</v>
      </c>
      <c r="B293" s="6"/>
      <c r="C293" s="3"/>
      <c r="D293" s="4"/>
      <c r="E293" s="5"/>
      <c r="F293" s="20" t="str">
        <f t="shared" si="8"/>
        <v/>
      </c>
      <c r="G293" s="22"/>
      <c r="H293" s="23"/>
      <c r="I293" s="24"/>
      <c r="J293" s="21"/>
      <c r="K293" s="79"/>
      <c r="L293" s="19"/>
    </row>
    <row r="294" spans="1:12" s="26" customFormat="1" ht="15.95" customHeight="1" x14ac:dyDescent="0.25">
      <c r="A294" s="135">
        <f t="shared" si="9"/>
        <v>279</v>
      </c>
      <c r="B294" s="6"/>
      <c r="C294" s="3"/>
      <c r="D294" s="4"/>
      <c r="E294" s="5"/>
      <c r="F294" s="20" t="str">
        <f t="shared" si="8"/>
        <v/>
      </c>
      <c r="G294" s="22"/>
      <c r="H294" s="23"/>
      <c r="I294" s="24"/>
      <c r="J294" s="21"/>
      <c r="K294" s="79"/>
      <c r="L294" s="19"/>
    </row>
    <row r="295" spans="1:12" s="26" customFormat="1" ht="15.95" customHeight="1" x14ac:dyDescent="0.25">
      <c r="A295" s="135">
        <f t="shared" si="9"/>
        <v>280</v>
      </c>
      <c r="B295" s="6"/>
      <c r="C295" s="3"/>
      <c r="D295" s="4"/>
      <c r="E295" s="5"/>
      <c r="F295" s="20" t="str">
        <f t="shared" si="8"/>
        <v/>
      </c>
      <c r="G295" s="22"/>
      <c r="H295" s="23"/>
      <c r="I295" s="24"/>
      <c r="J295" s="21"/>
      <c r="K295" s="79"/>
      <c r="L295" s="19"/>
    </row>
    <row r="296" spans="1:12" s="26" customFormat="1" ht="15.95" customHeight="1" x14ac:dyDescent="0.25">
      <c r="A296" s="135">
        <f t="shared" si="9"/>
        <v>281</v>
      </c>
      <c r="B296" s="6"/>
      <c r="C296" s="3"/>
      <c r="D296" s="4"/>
      <c r="E296" s="5"/>
      <c r="F296" s="20" t="str">
        <f t="shared" si="8"/>
        <v/>
      </c>
      <c r="G296" s="22"/>
      <c r="H296" s="23"/>
      <c r="I296" s="24"/>
      <c r="J296" s="21"/>
      <c r="K296" s="79"/>
      <c r="L296" s="19"/>
    </row>
    <row r="297" spans="1:12" s="26" customFormat="1" ht="15.95" customHeight="1" x14ac:dyDescent="0.25">
      <c r="A297" s="135">
        <f t="shared" si="9"/>
        <v>282</v>
      </c>
      <c r="B297" s="6"/>
      <c r="C297" s="3"/>
      <c r="D297" s="4"/>
      <c r="E297" s="5"/>
      <c r="F297" s="20" t="str">
        <f t="shared" si="8"/>
        <v/>
      </c>
      <c r="G297" s="22"/>
      <c r="H297" s="23"/>
      <c r="I297" s="24"/>
      <c r="J297" s="21"/>
      <c r="K297" s="79"/>
      <c r="L297" s="19"/>
    </row>
    <row r="298" spans="1:12" s="26" customFormat="1" ht="15.95" customHeight="1" x14ac:dyDescent="0.25">
      <c r="A298" s="135">
        <f t="shared" si="9"/>
        <v>283</v>
      </c>
      <c r="B298" s="6"/>
      <c r="C298" s="3"/>
      <c r="D298" s="4"/>
      <c r="E298" s="5"/>
      <c r="F298" s="20" t="str">
        <f t="shared" si="8"/>
        <v/>
      </c>
      <c r="G298" s="22"/>
      <c r="H298" s="23"/>
      <c r="I298" s="24"/>
      <c r="J298" s="21"/>
      <c r="K298" s="79"/>
      <c r="L298" s="19"/>
    </row>
    <row r="299" spans="1:12" s="26" customFormat="1" ht="15.95" customHeight="1" x14ac:dyDescent="0.25">
      <c r="A299" s="135">
        <f t="shared" si="9"/>
        <v>284</v>
      </c>
      <c r="B299" s="6"/>
      <c r="C299" s="3"/>
      <c r="D299" s="4"/>
      <c r="E299" s="5"/>
      <c r="F299" s="20" t="str">
        <f t="shared" si="8"/>
        <v/>
      </c>
      <c r="G299" s="22"/>
      <c r="H299" s="23"/>
      <c r="I299" s="24"/>
      <c r="J299" s="21"/>
      <c r="K299" s="79"/>
      <c r="L299" s="19"/>
    </row>
    <row r="300" spans="1:12" s="26" customFormat="1" ht="15.95" customHeight="1" x14ac:dyDescent="0.25">
      <c r="A300" s="135">
        <f t="shared" si="9"/>
        <v>285</v>
      </c>
      <c r="B300" s="6"/>
      <c r="C300" s="3"/>
      <c r="D300" s="4"/>
      <c r="E300" s="5"/>
      <c r="F300" s="20" t="str">
        <f t="shared" si="8"/>
        <v/>
      </c>
      <c r="G300" s="22"/>
      <c r="H300" s="23"/>
      <c r="I300" s="24"/>
      <c r="J300" s="21"/>
      <c r="K300" s="79"/>
      <c r="L300" s="19"/>
    </row>
    <row r="301" spans="1:12" s="26" customFormat="1" ht="15.95" customHeight="1" x14ac:dyDescent="0.25">
      <c r="A301" s="135">
        <f t="shared" si="9"/>
        <v>286</v>
      </c>
      <c r="B301" s="6"/>
      <c r="C301" s="3"/>
      <c r="D301" s="4"/>
      <c r="E301" s="5"/>
      <c r="F301" s="20" t="str">
        <f t="shared" si="8"/>
        <v/>
      </c>
      <c r="G301" s="22"/>
      <c r="H301" s="23"/>
      <c r="I301" s="24"/>
      <c r="J301" s="21"/>
      <c r="K301" s="79"/>
      <c r="L301" s="19"/>
    </row>
    <row r="302" spans="1:12" s="26" customFormat="1" ht="15.95" customHeight="1" x14ac:dyDescent="0.25">
      <c r="A302" s="135">
        <f t="shared" si="9"/>
        <v>287</v>
      </c>
      <c r="B302" s="6"/>
      <c r="C302" s="3"/>
      <c r="D302" s="4"/>
      <c r="E302" s="5"/>
      <c r="F302" s="20" t="str">
        <f t="shared" si="8"/>
        <v/>
      </c>
      <c r="G302" s="22"/>
      <c r="H302" s="23"/>
      <c r="I302" s="24"/>
      <c r="J302" s="21"/>
      <c r="K302" s="79"/>
      <c r="L302" s="19"/>
    </row>
    <row r="303" spans="1:12" s="26" customFormat="1" ht="15.95" customHeight="1" x14ac:dyDescent="0.25">
      <c r="A303" s="135">
        <f t="shared" si="9"/>
        <v>288</v>
      </c>
      <c r="B303" s="6"/>
      <c r="C303" s="3"/>
      <c r="D303" s="4"/>
      <c r="E303" s="5"/>
      <c r="F303" s="20" t="str">
        <f t="shared" si="8"/>
        <v/>
      </c>
      <c r="G303" s="22"/>
      <c r="H303" s="23"/>
      <c r="I303" s="24"/>
      <c r="J303" s="21"/>
      <c r="K303" s="79"/>
      <c r="L303" s="19"/>
    </row>
    <row r="304" spans="1:12" s="26" customFormat="1" ht="15.95" customHeight="1" x14ac:dyDescent="0.25">
      <c r="A304" s="135">
        <f t="shared" si="9"/>
        <v>289</v>
      </c>
      <c r="B304" s="6"/>
      <c r="C304" s="3"/>
      <c r="D304" s="4"/>
      <c r="E304" s="5"/>
      <c r="F304" s="20" t="str">
        <f t="shared" si="8"/>
        <v/>
      </c>
      <c r="G304" s="22"/>
      <c r="H304" s="23"/>
      <c r="I304" s="24"/>
      <c r="J304" s="21"/>
      <c r="K304" s="79"/>
      <c r="L304" s="19"/>
    </row>
    <row r="305" spans="1:12" s="26" customFormat="1" ht="15.95" customHeight="1" x14ac:dyDescent="0.25">
      <c r="A305" s="135">
        <f t="shared" si="9"/>
        <v>290</v>
      </c>
      <c r="B305" s="6"/>
      <c r="C305" s="3"/>
      <c r="D305" s="4"/>
      <c r="E305" s="5"/>
      <c r="F305" s="20" t="str">
        <f t="shared" si="8"/>
        <v/>
      </c>
      <c r="G305" s="22"/>
      <c r="H305" s="23"/>
      <c r="I305" s="24"/>
      <c r="J305" s="21"/>
      <c r="K305" s="79"/>
      <c r="L305" s="19"/>
    </row>
    <row r="306" spans="1:12" s="26" customFormat="1" ht="15.95" customHeight="1" x14ac:dyDescent="0.25">
      <c r="A306" s="135">
        <f t="shared" si="9"/>
        <v>291</v>
      </c>
      <c r="B306" s="6"/>
      <c r="C306" s="3"/>
      <c r="D306" s="4"/>
      <c r="E306" s="5"/>
      <c r="F306" s="20" t="str">
        <f t="shared" si="8"/>
        <v/>
      </c>
      <c r="G306" s="22"/>
      <c r="H306" s="23"/>
      <c r="I306" s="24"/>
      <c r="J306" s="21"/>
      <c r="K306" s="79"/>
      <c r="L306" s="19"/>
    </row>
    <row r="307" spans="1:12" s="26" customFormat="1" ht="15.95" customHeight="1" x14ac:dyDescent="0.25">
      <c r="A307" s="135">
        <f t="shared" si="9"/>
        <v>292</v>
      </c>
      <c r="B307" s="6"/>
      <c r="C307" s="3"/>
      <c r="D307" s="4"/>
      <c r="E307" s="5"/>
      <c r="F307" s="20" t="str">
        <f t="shared" si="8"/>
        <v/>
      </c>
      <c r="G307" s="22"/>
      <c r="H307" s="23"/>
      <c r="I307" s="24"/>
      <c r="J307" s="21"/>
      <c r="K307" s="79"/>
      <c r="L307" s="19"/>
    </row>
    <row r="308" spans="1:12" s="26" customFormat="1" ht="15.95" customHeight="1" x14ac:dyDescent="0.25">
      <c r="A308" s="135">
        <f t="shared" si="9"/>
        <v>293</v>
      </c>
      <c r="B308" s="6"/>
      <c r="C308" s="3"/>
      <c r="D308" s="4"/>
      <c r="E308" s="5"/>
      <c r="F308" s="20" t="str">
        <f t="shared" si="8"/>
        <v/>
      </c>
      <c r="G308" s="22"/>
      <c r="H308" s="23"/>
      <c r="I308" s="24"/>
      <c r="J308" s="21"/>
      <c r="K308" s="79"/>
      <c r="L308" s="19"/>
    </row>
    <row r="309" spans="1:12" s="26" customFormat="1" ht="15.95" customHeight="1" x14ac:dyDescent="0.25">
      <c r="A309" s="135">
        <f t="shared" si="9"/>
        <v>294</v>
      </c>
      <c r="B309" s="6"/>
      <c r="C309" s="3"/>
      <c r="D309" s="4"/>
      <c r="E309" s="5"/>
      <c r="F309" s="20" t="str">
        <f t="shared" si="8"/>
        <v/>
      </c>
      <c r="G309" s="22"/>
      <c r="H309" s="23"/>
      <c r="I309" s="24"/>
      <c r="J309" s="21"/>
      <c r="K309" s="79"/>
      <c r="L309" s="19"/>
    </row>
    <row r="310" spans="1:12" s="26" customFormat="1" ht="15.95" customHeight="1" x14ac:dyDescent="0.25">
      <c r="A310" s="135">
        <f t="shared" si="9"/>
        <v>295</v>
      </c>
      <c r="B310" s="6"/>
      <c r="C310" s="3"/>
      <c r="D310" s="4"/>
      <c r="E310" s="5"/>
      <c r="F310" s="20" t="str">
        <f t="shared" si="8"/>
        <v/>
      </c>
      <c r="G310" s="22"/>
      <c r="H310" s="23"/>
      <c r="I310" s="24"/>
      <c r="J310" s="21"/>
      <c r="K310" s="79"/>
      <c r="L310" s="19"/>
    </row>
    <row r="311" spans="1:12" s="26" customFormat="1" ht="15.95" customHeight="1" x14ac:dyDescent="0.25">
      <c r="A311" s="135">
        <f t="shared" si="9"/>
        <v>296</v>
      </c>
      <c r="B311" s="6"/>
      <c r="C311" s="3"/>
      <c r="D311" s="4"/>
      <c r="E311" s="5"/>
      <c r="F311" s="20" t="str">
        <f t="shared" si="8"/>
        <v/>
      </c>
      <c r="G311" s="22"/>
      <c r="H311" s="23"/>
      <c r="I311" s="24"/>
      <c r="J311" s="21"/>
      <c r="K311" s="79"/>
      <c r="L311" s="19"/>
    </row>
    <row r="312" spans="1:12" s="26" customFormat="1" ht="15.95" customHeight="1" x14ac:dyDescent="0.25">
      <c r="A312" s="135">
        <f t="shared" si="9"/>
        <v>297</v>
      </c>
      <c r="B312" s="6"/>
      <c r="C312" s="3"/>
      <c r="D312" s="4"/>
      <c r="E312" s="5"/>
      <c r="F312" s="20" t="str">
        <f t="shared" si="8"/>
        <v/>
      </c>
      <c r="G312" s="22"/>
      <c r="H312" s="23"/>
      <c r="I312" s="24"/>
      <c r="J312" s="21"/>
      <c r="K312" s="79"/>
      <c r="L312" s="19"/>
    </row>
    <row r="313" spans="1:12" s="26" customFormat="1" ht="15.95" customHeight="1" x14ac:dyDescent="0.25">
      <c r="A313" s="135">
        <f t="shared" si="9"/>
        <v>298</v>
      </c>
      <c r="B313" s="6"/>
      <c r="C313" s="3"/>
      <c r="D313" s="4"/>
      <c r="E313" s="5"/>
      <c r="F313" s="20" t="str">
        <f t="shared" si="8"/>
        <v/>
      </c>
      <c r="G313" s="22"/>
      <c r="H313" s="23"/>
      <c r="I313" s="24"/>
      <c r="J313" s="21"/>
      <c r="K313" s="79"/>
      <c r="L313" s="19"/>
    </row>
    <row r="314" spans="1:12" s="26" customFormat="1" ht="15.95" customHeight="1" x14ac:dyDescent="0.25">
      <c r="A314" s="135">
        <f t="shared" si="9"/>
        <v>299</v>
      </c>
      <c r="B314" s="6"/>
      <c r="C314" s="3"/>
      <c r="D314" s="4"/>
      <c r="E314" s="5"/>
      <c r="F314" s="20" t="str">
        <f t="shared" si="8"/>
        <v/>
      </c>
      <c r="G314" s="22"/>
      <c r="H314" s="23"/>
      <c r="I314" s="24"/>
      <c r="J314" s="21"/>
      <c r="K314" s="79"/>
      <c r="L314" s="19"/>
    </row>
    <row r="315" spans="1:12" s="26" customFormat="1" ht="15.95" customHeight="1" x14ac:dyDescent="0.25">
      <c r="A315" s="135">
        <f t="shared" si="9"/>
        <v>300</v>
      </c>
      <c r="B315" s="6"/>
      <c r="C315" s="3"/>
      <c r="D315" s="4"/>
      <c r="E315" s="5"/>
      <c r="F315" s="20" t="str">
        <f t="shared" si="8"/>
        <v/>
      </c>
      <c r="G315" s="22"/>
      <c r="H315" s="23"/>
      <c r="I315" s="24"/>
      <c r="J315" s="21"/>
      <c r="K315" s="79"/>
      <c r="L315" s="19"/>
    </row>
    <row r="316" spans="1:12" s="26" customFormat="1" ht="15.95" customHeight="1" x14ac:dyDescent="0.25">
      <c r="A316" s="135">
        <f t="shared" si="9"/>
        <v>301</v>
      </c>
      <c r="B316" s="6"/>
      <c r="C316" s="3"/>
      <c r="D316" s="4"/>
      <c r="E316" s="5"/>
      <c r="F316" s="20" t="str">
        <f t="shared" si="8"/>
        <v/>
      </c>
      <c r="G316" s="22"/>
      <c r="H316" s="23"/>
      <c r="I316" s="24"/>
      <c r="J316" s="21"/>
      <c r="K316" s="79"/>
      <c r="L316" s="19"/>
    </row>
    <row r="317" spans="1:12" s="26" customFormat="1" ht="15.95" customHeight="1" x14ac:dyDescent="0.25">
      <c r="A317" s="135">
        <f t="shared" si="9"/>
        <v>302</v>
      </c>
      <c r="B317" s="6"/>
      <c r="C317" s="3"/>
      <c r="D317" s="4"/>
      <c r="E317" s="5"/>
      <c r="F317" s="20" t="str">
        <f t="shared" si="8"/>
        <v/>
      </c>
      <c r="G317" s="22"/>
      <c r="H317" s="23"/>
      <c r="I317" s="24"/>
      <c r="J317" s="21"/>
      <c r="K317" s="79"/>
      <c r="L317" s="19"/>
    </row>
    <row r="318" spans="1:12" s="26" customFormat="1" ht="15.95" customHeight="1" x14ac:dyDescent="0.25">
      <c r="A318" s="135">
        <f t="shared" si="9"/>
        <v>303</v>
      </c>
      <c r="B318" s="6"/>
      <c r="C318" s="3"/>
      <c r="D318" s="4"/>
      <c r="E318" s="5"/>
      <c r="F318" s="20" t="str">
        <f t="shared" si="8"/>
        <v/>
      </c>
      <c r="G318" s="22"/>
      <c r="H318" s="23"/>
      <c r="I318" s="24"/>
      <c r="J318" s="21"/>
      <c r="K318" s="79"/>
      <c r="L318" s="19"/>
    </row>
    <row r="319" spans="1:12" s="26" customFormat="1" ht="15.95" customHeight="1" x14ac:dyDescent="0.25">
      <c r="A319" s="135">
        <f t="shared" si="9"/>
        <v>304</v>
      </c>
      <c r="B319" s="6"/>
      <c r="C319" s="3"/>
      <c r="D319" s="4"/>
      <c r="E319" s="5"/>
      <c r="F319" s="20" t="str">
        <f t="shared" si="8"/>
        <v/>
      </c>
      <c r="G319" s="22"/>
      <c r="H319" s="23"/>
      <c r="I319" s="24"/>
      <c r="J319" s="21"/>
      <c r="K319" s="79"/>
      <c r="L319" s="19"/>
    </row>
    <row r="320" spans="1:12" s="26" customFormat="1" ht="15.95" customHeight="1" x14ac:dyDescent="0.25">
      <c r="A320" s="135">
        <f t="shared" si="9"/>
        <v>305</v>
      </c>
      <c r="B320" s="6"/>
      <c r="C320" s="3"/>
      <c r="D320" s="4"/>
      <c r="E320" s="5"/>
      <c r="F320" s="20" t="str">
        <f t="shared" si="8"/>
        <v/>
      </c>
      <c r="G320" s="22"/>
      <c r="H320" s="23"/>
      <c r="I320" s="24"/>
      <c r="J320" s="21"/>
      <c r="K320" s="79"/>
      <c r="L320" s="19"/>
    </row>
    <row r="321" spans="1:12" s="26" customFormat="1" ht="15.95" customHeight="1" x14ac:dyDescent="0.25">
      <c r="A321" s="135">
        <f t="shared" si="9"/>
        <v>306</v>
      </c>
      <c r="B321" s="6"/>
      <c r="C321" s="3"/>
      <c r="D321" s="4"/>
      <c r="E321" s="5"/>
      <c r="F321" s="20" t="str">
        <f t="shared" si="8"/>
        <v/>
      </c>
      <c r="G321" s="22"/>
      <c r="H321" s="23"/>
      <c r="I321" s="24"/>
      <c r="J321" s="21"/>
      <c r="K321" s="79"/>
      <c r="L321" s="19"/>
    </row>
    <row r="322" spans="1:12" s="26" customFormat="1" ht="15.95" customHeight="1" x14ac:dyDescent="0.25">
      <c r="A322" s="135">
        <f t="shared" si="9"/>
        <v>307</v>
      </c>
      <c r="B322" s="6"/>
      <c r="C322" s="3"/>
      <c r="D322" s="4"/>
      <c r="E322" s="5"/>
      <c r="F322" s="20" t="str">
        <f t="shared" si="8"/>
        <v/>
      </c>
      <c r="G322" s="22"/>
      <c r="H322" s="23"/>
      <c r="I322" s="24"/>
      <c r="J322" s="21"/>
      <c r="K322" s="79"/>
      <c r="L322" s="19"/>
    </row>
    <row r="323" spans="1:12" s="26" customFormat="1" ht="15.95" customHeight="1" x14ac:dyDescent="0.25">
      <c r="A323" s="135">
        <f t="shared" si="9"/>
        <v>308</v>
      </c>
      <c r="B323" s="6"/>
      <c r="C323" s="3"/>
      <c r="D323" s="4"/>
      <c r="E323" s="5"/>
      <c r="F323" s="20" t="str">
        <f t="shared" si="8"/>
        <v/>
      </c>
      <c r="G323" s="22"/>
      <c r="H323" s="23"/>
      <c r="I323" s="24"/>
      <c r="J323" s="21"/>
      <c r="K323" s="79"/>
      <c r="L323" s="19"/>
    </row>
    <row r="324" spans="1:12" s="26" customFormat="1" ht="15.95" customHeight="1" x14ac:dyDescent="0.25">
      <c r="A324" s="135">
        <f t="shared" si="9"/>
        <v>309</v>
      </c>
      <c r="B324" s="6"/>
      <c r="C324" s="3"/>
      <c r="D324" s="4"/>
      <c r="E324" s="5"/>
      <c r="F324" s="20" t="str">
        <f t="shared" si="8"/>
        <v/>
      </c>
      <c r="G324" s="22"/>
      <c r="H324" s="23"/>
      <c r="I324" s="24"/>
      <c r="J324" s="21"/>
      <c r="K324" s="79"/>
      <c r="L324" s="19"/>
    </row>
    <row r="325" spans="1:12" s="26" customFormat="1" ht="15.95" customHeight="1" x14ac:dyDescent="0.25">
      <c r="A325" s="135">
        <f t="shared" si="9"/>
        <v>310</v>
      </c>
      <c r="B325" s="6"/>
      <c r="C325" s="3"/>
      <c r="D325" s="4"/>
      <c r="E325" s="5"/>
      <c r="F325" s="20" t="str">
        <f t="shared" si="8"/>
        <v/>
      </c>
      <c r="G325" s="22"/>
      <c r="H325" s="23"/>
      <c r="I325" s="24"/>
      <c r="J325" s="21"/>
      <c r="K325" s="79"/>
      <c r="L325" s="19"/>
    </row>
    <row r="326" spans="1:12" s="26" customFormat="1" ht="15.95" customHeight="1" x14ac:dyDescent="0.25">
      <c r="A326" s="135">
        <f t="shared" si="9"/>
        <v>311</v>
      </c>
      <c r="B326" s="6"/>
      <c r="C326" s="3"/>
      <c r="D326" s="4"/>
      <c r="E326" s="5"/>
      <c r="F326" s="20" t="str">
        <f t="shared" si="8"/>
        <v/>
      </c>
      <c r="G326" s="22"/>
      <c r="H326" s="23"/>
      <c r="I326" s="24"/>
      <c r="J326" s="21"/>
      <c r="K326" s="79"/>
      <c r="L326" s="19"/>
    </row>
    <row r="327" spans="1:12" s="26" customFormat="1" ht="15.95" customHeight="1" x14ac:dyDescent="0.25">
      <c r="A327" s="135">
        <f t="shared" si="9"/>
        <v>312</v>
      </c>
      <c r="B327" s="6"/>
      <c r="C327" s="3"/>
      <c r="D327" s="4"/>
      <c r="E327" s="5"/>
      <c r="F327" s="20" t="str">
        <f t="shared" si="8"/>
        <v/>
      </c>
      <c r="G327" s="22"/>
      <c r="H327" s="23"/>
      <c r="I327" s="24"/>
      <c r="J327" s="21"/>
      <c r="K327" s="79"/>
      <c r="L327" s="19"/>
    </row>
    <row r="328" spans="1:12" s="26" customFormat="1" ht="15.95" customHeight="1" x14ac:dyDescent="0.25">
      <c r="A328" s="135">
        <f t="shared" si="9"/>
        <v>313</v>
      </c>
      <c r="B328" s="6"/>
      <c r="C328" s="3"/>
      <c r="D328" s="4"/>
      <c r="E328" s="5"/>
      <c r="F328" s="20" t="str">
        <f t="shared" si="8"/>
        <v/>
      </c>
      <c r="G328" s="22"/>
      <c r="H328" s="23"/>
      <c r="I328" s="24"/>
      <c r="J328" s="21"/>
      <c r="K328" s="79"/>
      <c r="L328" s="19"/>
    </row>
    <row r="329" spans="1:12" s="26" customFormat="1" ht="15.95" customHeight="1" x14ac:dyDescent="0.25">
      <c r="A329" s="135">
        <f t="shared" si="9"/>
        <v>314</v>
      </c>
      <c r="B329" s="6"/>
      <c r="C329" s="3"/>
      <c r="D329" s="4"/>
      <c r="E329" s="5"/>
      <c r="F329" s="20" t="str">
        <f t="shared" si="8"/>
        <v/>
      </c>
      <c r="G329" s="22"/>
      <c r="H329" s="23"/>
      <c r="I329" s="24"/>
      <c r="J329" s="21"/>
      <c r="K329" s="79"/>
      <c r="L329" s="19"/>
    </row>
    <row r="330" spans="1:12" s="26" customFormat="1" ht="15.95" customHeight="1" x14ac:dyDescent="0.25">
      <c r="A330" s="135">
        <f t="shared" si="9"/>
        <v>315</v>
      </c>
      <c r="B330" s="6"/>
      <c r="C330" s="3"/>
      <c r="D330" s="4"/>
      <c r="E330" s="5"/>
      <c r="F330" s="20" t="str">
        <f t="shared" si="8"/>
        <v/>
      </c>
      <c r="G330" s="22"/>
      <c r="H330" s="23"/>
      <c r="I330" s="24"/>
      <c r="J330" s="21"/>
      <c r="K330" s="79"/>
      <c r="L330" s="19"/>
    </row>
    <row r="331" spans="1:12" s="26" customFormat="1" ht="15.95" customHeight="1" x14ac:dyDescent="0.25">
      <c r="A331" s="135">
        <f t="shared" si="9"/>
        <v>316</v>
      </c>
      <c r="B331" s="6"/>
      <c r="C331" s="3"/>
      <c r="D331" s="4"/>
      <c r="E331" s="5"/>
      <c r="F331" s="20" t="str">
        <f t="shared" si="8"/>
        <v/>
      </c>
      <c r="G331" s="22"/>
      <c r="H331" s="23"/>
      <c r="I331" s="24"/>
      <c r="J331" s="21"/>
      <c r="K331" s="79"/>
      <c r="L331" s="19"/>
    </row>
    <row r="332" spans="1:12" s="26" customFormat="1" ht="15.95" customHeight="1" x14ac:dyDescent="0.25">
      <c r="A332" s="135">
        <f t="shared" si="9"/>
        <v>317</v>
      </c>
      <c r="B332" s="6"/>
      <c r="C332" s="3"/>
      <c r="D332" s="4"/>
      <c r="E332" s="5"/>
      <c r="F332" s="20" t="str">
        <f t="shared" si="8"/>
        <v/>
      </c>
      <c r="G332" s="22"/>
      <c r="H332" s="23"/>
      <c r="I332" s="24"/>
      <c r="J332" s="21"/>
      <c r="K332" s="79"/>
      <c r="L332" s="19"/>
    </row>
    <row r="333" spans="1:12" s="26" customFormat="1" ht="15.95" customHeight="1" x14ac:dyDescent="0.25">
      <c r="A333" s="135">
        <f t="shared" si="9"/>
        <v>318</v>
      </c>
      <c r="B333" s="6"/>
      <c r="C333" s="3"/>
      <c r="D333" s="4"/>
      <c r="E333" s="5"/>
      <c r="F333" s="20" t="str">
        <f t="shared" si="8"/>
        <v/>
      </c>
      <c r="G333" s="22"/>
      <c r="H333" s="23"/>
      <c r="I333" s="24"/>
      <c r="J333" s="21"/>
      <c r="K333" s="79"/>
      <c r="L333" s="19"/>
    </row>
    <row r="334" spans="1:12" s="26" customFormat="1" ht="15.95" customHeight="1" x14ac:dyDescent="0.25">
      <c r="A334" s="135">
        <f t="shared" si="9"/>
        <v>319</v>
      </c>
      <c r="B334" s="6"/>
      <c r="C334" s="3"/>
      <c r="D334" s="4"/>
      <c r="E334" s="5"/>
      <c r="F334" s="20" t="str">
        <f t="shared" si="8"/>
        <v/>
      </c>
      <c r="G334" s="22"/>
      <c r="H334" s="23"/>
      <c r="I334" s="24"/>
      <c r="J334" s="21"/>
      <c r="K334" s="79"/>
      <c r="L334" s="19"/>
    </row>
    <row r="335" spans="1:12" s="26" customFormat="1" ht="15.95" customHeight="1" x14ac:dyDescent="0.25">
      <c r="A335" s="135">
        <f t="shared" si="9"/>
        <v>320</v>
      </c>
      <c r="B335" s="6"/>
      <c r="C335" s="3"/>
      <c r="D335" s="4"/>
      <c r="E335" s="5"/>
      <c r="F335" s="20" t="str">
        <f t="shared" si="8"/>
        <v/>
      </c>
      <c r="G335" s="22"/>
      <c r="H335" s="23"/>
      <c r="I335" s="24"/>
      <c r="J335" s="21"/>
      <c r="K335" s="79"/>
      <c r="L335" s="19"/>
    </row>
    <row r="336" spans="1:12" s="26" customFormat="1" ht="15.95" customHeight="1" x14ac:dyDescent="0.25">
      <c r="A336" s="135">
        <f t="shared" si="9"/>
        <v>321</v>
      </c>
      <c r="B336" s="6"/>
      <c r="C336" s="3"/>
      <c r="D336" s="4"/>
      <c r="E336" s="5"/>
      <c r="F336" s="20" t="str">
        <f t="shared" ref="F336:F399" si="10">IF(B336="","",VLOOKUP(B336,DEKORJI_PODATKI,2,FALSE))</f>
        <v/>
      </c>
      <c r="G336" s="22"/>
      <c r="H336" s="23"/>
      <c r="I336" s="24"/>
      <c r="J336" s="21"/>
      <c r="K336" s="79"/>
      <c r="L336" s="19"/>
    </row>
    <row r="337" spans="1:12" s="26" customFormat="1" ht="15.95" customHeight="1" x14ac:dyDescent="0.25">
      <c r="A337" s="135">
        <f t="shared" ref="A337:A400" si="11">IF(ISNUMBER(A336),A336+1,1)</f>
        <v>322</v>
      </c>
      <c r="B337" s="6"/>
      <c r="C337" s="3"/>
      <c r="D337" s="4"/>
      <c r="E337" s="5"/>
      <c r="F337" s="20" t="str">
        <f t="shared" si="10"/>
        <v/>
      </c>
      <c r="G337" s="22"/>
      <c r="H337" s="23"/>
      <c r="I337" s="24"/>
      <c r="J337" s="21"/>
      <c r="K337" s="79"/>
      <c r="L337" s="19"/>
    </row>
    <row r="338" spans="1:12" s="26" customFormat="1" ht="15.95" customHeight="1" x14ac:dyDescent="0.25">
      <c r="A338" s="135">
        <f t="shared" si="11"/>
        <v>323</v>
      </c>
      <c r="B338" s="6"/>
      <c r="C338" s="3"/>
      <c r="D338" s="4"/>
      <c r="E338" s="5"/>
      <c r="F338" s="20" t="str">
        <f t="shared" si="10"/>
        <v/>
      </c>
      <c r="G338" s="22"/>
      <c r="H338" s="23"/>
      <c r="I338" s="24"/>
      <c r="J338" s="21"/>
      <c r="K338" s="79"/>
      <c r="L338" s="19"/>
    </row>
    <row r="339" spans="1:12" s="26" customFormat="1" ht="15.95" customHeight="1" x14ac:dyDescent="0.25">
      <c r="A339" s="135">
        <f t="shared" si="11"/>
        <v>324</v>
      </c>
      <c r="B339" s="6"/>
      <c r="C339" s="3"/>
      <c r="D339" s="4"/>
      <c r="E339" s="5"/>
      <c r="F339" s="20" t="str">
        <f t="shared" si="10"/>
        <v/>
      </c>
      <c r="G339" s="22"/>
      <c r="H339" s="23"/>
      <c r="I339" s="24"/>
      <c r="J339" s="21"/>
      <c r="K339" s="79"/>
      <c r="L339" s="19"/>
    </row>
    <row r="340" spans="1:12" s="26" customFormat="1" ht="15.95" customHeight="1" x14ac:dyDescent="0.25">
      <c r="A340" s="135">
        <f t="shared" si="11"/>
        <v>325</v>
      </c>
      <c r="B340" s="6"/>
      <c r="C340" s="3"/>
      <c r="D340" s="4"/>
      <c r="E340" s="5"/>
      <c r="F340" s="20" t="str">
        <f t="shared" si="10"/>
        <v/>
      </c>
      <c r="G340" s="22"/>
      <c r="H340" s="23"/>
      <c r="I340" s="24"/>
      <c r="J340" s="21"/>
      <c r="K340" s="79"/>
      <c r="L340" s="19"/>
    </row>
    <row r="341" spans="1:12" s="26" customFormat="1" ht="15.95" customHeight="1" x14ac:dyDescent="0.25">
      <c r="A341" s="135">
        <f t="shared" si="11"/>
        <v>326</v>
      </c>
      <c r="B341" s="6"/>
      <c r="C341" s="3"/>
      <c r="D341" s="4"/>
      <c r="E341" s="5"/>
      <c r="F341" s="20" t="str">
        <f t="shared" si="10"/>
        <v/>
      </c>
      <c r="G341" s="22"/>
      <c r="H341" s="23"/>
      <c r="I341" s="24"/>
      <c r="J341" s="21"/>
      <c r="K341" s="79"/>
      <c r="L341" s="19"/>
    </row>
    <row r="342" spans="1:12" s="26" customFormat="1" ht="15.95" customHeight="1" x14ac:dyDescent="0.25">
      <c r="A342" s="135">
        <f t="shared" si="11"/>
        <v>327</v>
      </c>
      <c r="B342" s="6"/>
      <c r="C342" s="3"/>
      <c r="D342" s="4"/>
      <c r="E342" s="5"/>
      <c r="F342" s="20" t="str">
        <f t="shared" si="10"/>
        <v/>
      </c>
      <c r="G342" s="22"/>
      <c r="H342" s="23"/>
      <c r="I342" s="24"/>
      <c r="J342" s="21"/>
      <c r="K342" s="79"/>
      <c r="L342" s="19"/>
    </row>
    <row r="343" spans="1:12" s="26" customFormat="1" ht="15.95" customHeight="1" x14ac:dyDescent="0.25">
      <c r="A343" s="135">
        <f t="shared" si="11"/>
        <v>328</v>
      </c>
      <c r="B343" s="6"/>
      <c r="C343" s="3"/>
      <c r="D343" s="4"/>
      <c r="E343" s="5"/>
      <c r="F343" s="20" t="str">
        <f t="shared" si="10"/>
        <v/>
      </c>
      <c r="G343" s="22"/>
      <c r="H343" s="23"/>
      <c r="I343" s="24"/>
      <c r="J343" s="21"/>
      <c r="K343" s="79"/>
      <c r="L343" s="19"/>
    </row>
    <row r="344" spans="1:12" s="26" customFormat="1" ht="15.95" customHeight="1" x14ac:dyDescent="0.25">
      <c r="A344" s="135">
        <f t="shared" si="11"/>
        <v>329</v>
      </c>
      <c r="B344" s="6"/>
      <c r="C344" s="3"/>
      <c r="D344" s="4"/>
      <c r="E344" s="5"/>
      <c r="F344" s="20" t="str">
        <f t="shared" si="10"/>
        <v/>
      </c>
      <c r="G344" s="22"/>
      <c r="H344" s="23"/>
      <c r="I344" s="24"/>
      <c r="J344" s="21"/>
      <c r="K344" s="79"/>
      <c r="L344" s="19"/>
    </row>
    <row r="345" spans="1:12" s="26" customFormat="1" ht="15.95" customHeight="1" x14ac:dyDescent="0.25">
      <c r="A345" s="135">
        <f t="shared" si="11"/>
        <v>330</v>
      </c>
      <c r="B345" s="6"/>
      <c r="C345" s="3"/>
      <c r="D345" s="4"/>
      <c r="E345" s="5"/>
      <c r="F345" s="20" t="str">
        <f t="shared" si="10"/>
        <v/>
      </c>
      <c r="G345" s="22"/>
      <c r="H345" s="23"/>
      <c r="I345" s="24"/>
      <c r="J345" s="21"/>
      <c r="K345" s="79"/>
      <c r="L345" s="19"/>
    </row>
    <row r="346" spans="1:12" s="26" customFormat="1" ht="15.95" customHeight="1" x14ac:dyDescent="0.25">
      <c r="A346" s="135">
        <f t="shared" si="11"/>
        <v>331</v>
      </c>
      <c r="B346" s="6"/>
      <c r="C346" s="3"/>
      <c r="D346" s="4"/>
      <c r="E346" s="5"/>
      <c r="F346" s="20" t="str">
        <f t="shared" si="10"/>
        <v/>
      </c>
      <c r="G346" s="22"/>
      <c r="H346" s="23"/>
      <c r="I346" s="24"/>
      <c r="J346" s="21"/>
      <c r="K346" s="79"/>
      <c r="L346" s="19"/>
    </row>
    <row r="347" spans="1:12" s="26" customFormat="1" ht="15.95" customHeight="1" x14ac:dyDescent="0.25">
      <c r="A347" s="135">
        <f t="shared" si="11"/>
        <v>332</v>
      </c>
      <c r="B347" s="6"/>
      <c r="C347" s="3"/>
      <c r="D347" s="4"/>
      <c r="E347" s="5"/>
      <c r="F347" s="20" t="str">
        <f t="shared" si="10"/>
        <v/>
      </c>
      <c r="G347" s="22"/>
      <c r="H347" s="23"/>
      <c r="I347" s="24"/>
      <c r="J347" s="21"/>
      <c r="K347" s="79"/>
      <c r="L347" s="19"/>
    </row>
    <row r="348" spans="1:12" s="26" customFormat="1" ht="15.95" customHeight="1" x14ac:dyDescent="0.25">
      <c r="A348" s="135">
        <f t="shared" si="11"/>
        <v>333</v>
      </c>
      <c r="B348" s="6"/>
      <c r="C348" s="3"/>
      <c r="D348" s="4"/>
      <c r="E348" s="5"/>
      <c r="F348" s="20" t="str">
        <f t="shared" si="10"/>
        <v/>
      </c>
      <c r="G348" s="22"/>
      <c r="H348" s="23"/>
      <c r="I348" s="24"/>
      <c r="J348" s="21"/>
      <c r="K348" s="79"/>
      <c r="L348" s="19"/>
    </row>
    <row r="349" spans="1:12" s="26" customFormat="1" ht="15.95" customHeight="1" x14ac:dyDescent="0.25">
      <c r="A349" s="135">
        <f t="shared" si="11"/>
        <v>334</v>
      </c>
      <c r="B349" s="6"/>
      <c r="C349" s="3"/>
      <c r="D349" s="4"/>
      <c r="E349" s="5"/>
      <c r="F349" s="20" t="str">
        <f t="shared" si="10"/>
        <v/>
      </c>
      <c r="G349" s="22"/>
      <c r="H349" s="23"/>
      <c r="I349" s="24"/>
      <c r="J349" s="21"/>
      <c r="K349" s="79"/>
      <c r="L349" s="19"/>
    </row>
    <row r="350" spans="1:12" s="26" customFormat="1" ht="15.95" customHeight="1" x14ac:dyDescent="0.25">
      <c r="A350" s="135">
        <f t="shared" si="11"/>
        <v>335</v>
      </c>
      <c r="B350" s="6"/>
      <c r="C350" s="3"/>
      <c r="D350" s="4"/>
      <c r="E350" s="5"/>
      <c r="F350" s="20" t="str">
        <f t="shared" si="10"/>
        <v/>
      </c>
      <c r="G350" s="22"/>
      <c r="H350" s="23"/>
      <c r="I350" s="24"/>
      <c r="J350" s="21"/>
      <c r="K350" s="79"/>
      <c r="L350" s="19"/>
    </row>
    <row r="351" spans="1:12" s="26" customFormat="1" ht="15.95" customHeight="1" x14ac:dyDescent="0.25">
      <c r="A351" s="135">
        <f t="shared" si="11"/>
        <v>336</v>
      </c>
      <c r="B351" s="6"/>
      <c r="C351" s="3"/>
      <c r="D351" s="4"/>
      <c r="E351" s="5"/>
      <c r="F351" s="20" t="str">
        <f t="shared" si="10"/>
        <v/>
      </c>
      <c r="G351" s="22"/>
      <c r="H351" s="23"/>
      <c r="I351" s="24"/>
      <c r="J351" s="21"/>
      <c r="K351" s="79"/>
      <c r="L351" s="19"/>
    </row>
    <row r="352" spans="1:12" s="26" customFormat="1" ht="15.95" customHeight="1" x14ac:dyDescent="0.25">
      <c r="A352" s="135">
        <f t="shared" si="11"/>
        <v>337</v>
      </c>
      <c r="B352" s="6"/>
      <c r="C352" s="3"/>
      <c r="D352" s="4"/>
      <c r="E352" s="5"/>
      <c r="F352" s="20" t="str">
        <f t="shared" si="10"/>
        <v/>
      </c>
      <c r="G352" s="22"/>
      <c r="H352" s="23"/>
      <c r="I352" s="24"/>
      <c r="J352" s="21"/>
      <c r="K352" s="79"/>
      <c r="L352" s="19"/>
    </row>
    <row r="353" spans="1:12" s="26" customFormat="1" ht="15.95" customHeight="1" x14ac:dyDescent="0.25">
      <c r="A353" s="135">
        <f t="shared" si="11"/>
        <v>338</v>
      </c>
      <c r="B353" s="6"/>
      <c r="C353" s="3"/>
      <c r="D353" s="4"/>
      <c r="E353" s="5"/>
      <c r="F353" s="20" t="str">
        <f t="shared" si="10"/>
        <v/>
      </c>
      <c r="G353" s="22"/>
      <c r="H353" s="23"/>
      <c r="I353" s="24"/>
      <c r="J353" s="21"/>
      <c r="K353" s="79"/>
      <c r="L353" s="19"/>
    </row>
    <row r="354" spans="1:12" s="26" customFormat="1" ht="15.95" customHeight="1" x14ac:dyDescent="0.25">
      <c r="A354" s="135">
        <f t="shared" si="11"/>
        <v>339</v>
      </c>
      <c r="B354" s="6"/>
      <c r="C354" s="3"/>
      <c r="D354" s="4"/>
      <c r="E354" s="5"/>
      <c r="F354" s="20" t="str">
        <f t="shared" si="10"/>
        <v/>
      </c>
      <c r="G354" s="22"/>
      <c r="H354" s="23"/>
      <c r="I354" s="24"/>
      <c r="J354" s="21"/>
      <c r="K354" s="79"/>
      <c r="L354" s="19"/>
    </row>
    <row r="355" spans="1:12" s="26" customFormat="1" ht="15.95" customHeight="1" x14ac:dyDescent="0.25">
      <c r="A355" s="135">
        <f t="shared" si="11"/>
        <v>340</v>
      </c>
      <c r="B355" s="6"/>
      <c r="C355" s="3"/>
      <c r="D355" s="4"/>
      <c r="E355" s="5"/>
      <c r="F355" s="20" t="str">
        <f t="shared" si="10"/>
        <v/>
      </c>
      <c r="G355" s="22"/>
      <c r="H355" s="23"/>
      <c r="I355" s="24"/>
      <c r="J355" s="21"/>
      <c r="K355" s="79"/>
      <c r="L355" s="19"/>
    </row>
    <row r="356" spans="1:12" s="26" customFormat="1" ht="15.95" customHeight="1" x14ac:dyDescent="0.25">
      <c r="A356" s="135">
        <f t="shared" si="11"/>
        <v>341</v>
      </c>
      <c r="B356" s="6"/>
      <c r="C356" s="3"/>
      <c r="D356" s="4"/>
      <c r="E356" s="5"/>
      <c r="F356" s="20" t="str">
        <f t="shared" si="10"/>
        <v/>
      </c>
      <c r="G356" s="22"/>
      <c r="H356" s="23"/>
      <c r="I356" s="24"/>
      <c r="J356" s="21"/>
      <c r="K356" s="79"/>
      <c r="L356" s="19"/>
    </row>
    <row r="357" spans="1:12" s="26" customFormat="1" ht="15.95" customHeight="1" x14ac:dyDescent="0.25">
      <c r="A357" s="135">
        <f t="shared" si="11"/>
        <v>342</v>
      </c>
      <c r="B357" s="6"/>
      <c r="C357" s="3"/>
      <c r="D357" s="4"/>
      <c r="E357" s="5"/>
      <c r="F357" s="20" t="str">
        <f t="shared" si="10"/>
        <v/>
      </c>
      <c r="G357" s="22"/>
      <c r="H357" s="23"/>
      <c r="I357" s="24"/>
      <c r="J357" s="21"/>
      <c r="K357" s="79"/>
      <c r="L357" s="19"/>
    </row>
    <row r="358" spans="1:12" s="26" customFormat="1" ht="15.95" customHeight="1" x14ac:dyDescent="0.25">
      <c r="A358" s="135">
        <f t="shared" si="11"/>
        <v>343</v>
      </c>
      <c r="B358" s="6"/>
      <c r="C358" s="3"/>
      <c r="D358" s="4"/>
      <c r="E358" s="5"/>
      <c r="F358" s="20" t="str">
        <f t="shared" si="10"/>
        <v/>
      </c>
      <c r="G358" s="22"/>
      <c r="H358" s="23"/>
      <c r="I358" s="24"/>
      <c r="J358" s="21"/>
      <c r="K358" s="79"/>
      <c r="L358" s="19"/>
    </row>
    <row r="359" spans="1:12" s="26" customFormat="1" ht="15.95" customHeight="1" x14ac:dyDescent="0.25">
      <c r="A359" s="135">
        <f t="shared" si="11"/>
        <v>344</v>
      </c>
      <c r="B359" s="6"/>
      <c r="C359" s="3"/>
      <c r="D359" s="4"/>
      <c r="E359" s="5"/>
      <c r="F359" s="20" t="str">
        <f t="shared" si="10"/>
        <v/>
      </c>
      <c r="G359" s="22"/>
      <c r="H359" s="23"/>
      <c r="I359" s="24"/>
      <c r="J359" s="21"/>
      <c r="K359" s="79"/>
      <c r="L359" s="19"/>
    </row>
    <row r="360" spans="1:12" s="26" customFormat="1" ht="15.95" customHeight="1" x14ac:dyDescent="0.25">
      <c r="A360" s="135">
        <f t="shared" si="11"/>
        <v>345</v>
      </c>
      <c r="B360" s="6"/>
      <c r="C360" s="3"/>
      <c r="D360" s="4"/>
      <c r="E360" s="5"/>
      <c r="F360" s="20" t="str">
        <f t="shared" si="10"/>
        <v/>
      </c>
      <c r="G360" s="22"/>
      <c r="H360" s="23"/>
      <c r="I360" s="24"/>
      <c r="J360" s="21"/>
      <c r="K360" s="79"/>
      <c r="L360" s="19"/>
    </row>
    <row r="361" spans="1:12" s="26" customFormat="1" ht="15.95" customHeight="1" x14ac:dyDescent="0.25">
      <c r="A361" s="135">
        <f t="shared" si="11"/>
        <v>346</v>
      </c>
      <c r="B361" s="6"/>
      <c r="C361" s="3"/>
      <c r="D361" s="4"/>
      <c r="E361" s="5"/>
      <c r="F361" s="20" t="str">
        <f t="shared" si="10"/>
        <v/>
      </c>
      <c r="G361" s="22"/>
      <c r="H361" s="23"/>
      <c r="I361" s="24"/>
      <c r="J361" s="21"/>
      <c r="K361" s="79"/>
      <c r="L361" s="19"/>
    </row>
    <row r="362" spans="1:12" s="26" customFormat="1" ht="15.95" customHeight="1" x14ac:dyDescent="0.25">
      <c r="A362" s="135">
        <f t="shared" si="11"/>
        <v>347</v>
      </c>
      <c r="B362" s="6"/>
      <c r="C362" s="3"/>
      <c r="D362" s="4"/>
      <c r="E362" s="5"/>
      <c r="F362" s="20" t="str">
        <f t="shared" si="10"/>
        <v/>
      </c>
      <c r="G362" s="22"/>
      <c r="H362" s="23"/>
      <c r="I362" s="24"/>
      <c r="J362" s="21"/>
      <c r="K362" s="79"/>
      <c r="L362" s="19"/>
    </row>
    <row r="363" spans="1:12" s="26" customFormat="1" ht="15.95" customHeight="1" x14ac:dyDescent="0.25">
      <c r="A363" s="135">
        <f t="shared" si="11"/>
        <v>348</v>
      </c>
      <c r="B363" s="6"/>
      <c r="C363" s="3"/>
      <c r="D363" s="4"/>
      <c r="E363" s="5"/>
      <c r="F363" s="20" t="str">
        <f t="shared" si="10"/>
        <v/>
      </c>
      <c r="G363" s="22"/>
      <c r="H363" s="23"/>
      <c r="I363" s="24"/>
      <c r="J363" s="21"/>
      <c r="K363" s="79"/>
      <c r="L363" s="19"/>
    </row>
    <row r="364" spans="1:12" s="26" customFormat="1" ht="15.95" customHeight="1" x14ac:dyDescent="0.25">
      <c r="A364" s="135">
        <f t="shared" si="11"/>
        <v>349</v>
      </c>
      <c r="B364" s="6"/>
      <c r="C364" s="3"/>
      <c r="D364" s="4"/>
      <c r="E364" s="5"/>
      <c r="F364" s="20" t="str">
        <f t="shared" si="10"/>
        <v/>
      </c>
      <c r="G364" s="22"/>
      <c r="H364" s="23"/>
      <c r="I364" s="24"/>
      <c r="J364" s="21"/>
      <c r="K364" s="79"/>
      <c r="L364" s="19"/>
    </row>
    <row r="365" spans="1:12" s="26" customFormat="1" ht="15.95" customHeight="1" x14ac:dyDescent="0.25">
      <c r="A365" s="135">
        <f t="shared" si="11"/>
        <v>350</v>
      </c>
      <c r="B365" s="6"/>
      <c r="C365" s="3"/>
      <c r="D365" s="4"/>
      <c r="E365" s="5"/>
      <c r="F365" s="20" t="str">
        <f t="shared" si="10"/>
        <v/>
      </c>
      <c r="G365" s="22"/>
      <c r="H365" s="23"/>
      <c r="I365" s="24"/>
      <c r="J365" s="21"/>
      <c r="K365" s="79"/>
      <c r="L365" s="19"/>
    </row>
    <row r="366" spans="1:12" s="26" customFormat="1" ht="15.95" customHeight="1" x14ac:dyDescent="0.25">
      <c r="A366" s="135">
        <f t="shared" si="11"/>
        <v>351</v>
      </c>
      <c r="B366" s="6"/>
      <c r="C366" s="3"/>
      <c r="D366" s="4"/>
      <c r="E366" s="5"/>
      <c r="F366" s="20" t="str">
        <f t="shared" si="10"/>
        <v/>
      </c>
      <c r="G366" s="22"/>
      <c r="H366" s="23"/>
      <c r="I366" s="24"/>
      <c r="J366" s="21"/>
      <c r="K366" s="79"/>
      <c r="L366" s="19"/>
    </row>
    <row r="367" spans="1:12" s="26" customFormat="1" ht="15.95" customHeight="1" x14ac:dyDescent="0.25">
      <c r="A367" s="135">
        <f t="shared" si="11"/>
        <v>352</v>
      </c>
      <c r="B367" s="6"/>
      <c r="C367" s="3"/>
      <c r="D367" s="4"/>
      <c r="E367" s="5"/>
      <c r="F367" s="20" t="str">
        <f t="shared" si="10"/>
        <v/>
      </c>
      <c r="G367" s="22"/>
      <c r="H367" s="23"/>
      <c r="I367" s="24"/>
      <c r="J367" s="21"/>
      <c r="K367" s="79"/>
      <c r="L367" s="19"/>
    </row>
    <row r="368" spans="1:12" s="26" customFormat="1" ht="15.95" customHeight="1" x14ac:dyDescent="0.25">
      <c r="A368" s="135">
        <f t="shared" si="11"/>
        <v>353</v>
      </c>
      <c r="B368" s="6"/>
      <c r="C368" s="3"/>
      <c r="D368" s="4"/>
      <c r="E368" s="5"/>
      <c r="F368" s="20" t="str">
        <f t="shared" si="10"/>
        <v/>
      </c>
      <c r="G368" s="22"/>
      <c r="H368" s="23"/>
      <c r="I368" s="24"/>
      <c r="J368" s="21"/>
      <c r="K368" s="79"/>
      <c r="L368" s="19"/>
    </row>
    <row r="369" spans="1:12" s="26" customFormat="1" ht="15.95" customHeight="1" x14ac:dyDescent="0.25">
      <c r="A369" s="135">
        <f t="shared" si="11"/>
        <v>354</v>
      </c>
      <c r="B369" s="6"/>
      <c r="C369" s="3"/>
      <c r="D369" s="4"/>
      <c r="E369" s="5"/>
      <c r="F369" s="20" t="str">
        <f t="shared" si="10"/>
        <v/>
      </c>
      <c r="G369" s="22"/>
      <c r="H369" s="23"/>
      <c r="I369" s="24"/>
      <c r="J369" s="21"/>
      <c r="K369" s="79"/>
      <c r="L369" s="19"/>
    </row>
    <row r="370" spans="1:12" s="26" customFormat="1" ht="15.95" customHeight="1" x14ac:dyDescent="0.25">
      <c r="A370" s="135">
        <f t="shared" si="11"/>
        <v>355</v>
      </c>
      <c r="B370" s="6"/>
      <c r="C370" s="3"/>
      <c r="D370" s="4"/>
      <c r="E370" s="5"/>
      <c r="F370" s="20" t="str">
        <f t="shared" si="10"/>
        <v/>
      </c>
      <c r="G370" s="22"/>
      <c r="H370" s="23"/>
      <c r="I370" s="24"/>
      <c r="J370" s="21"/>
      <c r="K370" s="79"/>
      <c r="L370" s="19"/>
    </row>
    <row r="371" spans="1:12" s="26" customFormat="1" ht="15.95" customHeight="1" x14ac:dyDescent="0.25">
      <c r="A371" s="135">
        <f t="shared" si="11"/>
        <v>356</v>
      </c>
      <c r="B371" s="6"/>
      <c r="C371" s="3"/>
      <c r="D371" s="4"/>
      <c r="E371" s="5"/>
      <c r="F371" s="20" t="str">
        <f t="shared" si="10"/>
        <v/>
      </c>
      <c r="G371" s="22"/>
      <c r="H371" s="23"/>
      <c r="I371" s="24"/>
      <c r="J371" s="21"/>
      <c r="K371" s="79"/>
      <c r="L371" s="19"/>
    </row>
    <row r="372" spans="1:12" s="26" customFormat="1" ht="15.95" customHeight="1" x14ac:dyDescent="0.25">
      <c r="A372" s="135">
        <f t="shared" si="11"/>
        <v>357</v>
      </c>
      <c r="B372" s="6"/>
      <c r="C372" s="3"/>
      <c r="D372" s="4"/>
      <c r="E372" s="5"/>
      <c r="F372" s="20" t="str">
        <f t="shared" si="10"/>
        <v/>
      </c>
      <c r="G372" s="22"/>
      <c r="H372" s="23"/>
      <c r="I372" s="24"/>
      <c r="J372" s="21"/>
      <c r="K372" s="79"/>
      <c r="L372" s="19"/>
    </row>
    <row r="373" spans="1:12" s="26" customFormat="1" ht="15.95" customHeight="1" x14ac:dyDescent="0.25">
      <c r="A373" s="135">
        <f t="shared" si="11"/>
        <v>358</v>
      </c>
      <c r="B373" s="6"/>
      <c r="C373" s="3"/>
      <c r="D373" s="4"/>
      <c r="E373" s="5"/>
      <c r="F373" s="20" t="str">
        <f t="shared" si="10"/>
        <v/>
      </c>
      <c r="G373" s="22"/>
      <c r="H373" s="23"/>
      <c r="I373" s="24"/>
      <c r="J373" s="21"/>
      <c r="K373" s="79"/>
      <c r="L373" s="19"/>
    </row>
    <row r="374" spans="1:12" s="26" customFormat="1" ht="15.95" customHeight="1" x14ac:dyDescent="0.25">
      <c r="A374" s="135">
        <f t="shared" si="11"/>
        <v>359</v>
      </c>
      <c r="B374" s="6"/>
      <c r="C374" s="3"/>
      <c r="D374" s="4"/>
      <c r="E374" s="5"/>
      <c r="F374" s="20" t="str">
        <f t="shared" si="10"/>
        <v/>
      </c>
      <c r="G374" s="22"/>
      <c r="H374" s="23"/>
      <c r="I374" s="24"/>
      <c r="J374" s="21"/>
      <c r="K374" s="79"/>
      <c r="L374" s="19"/>
    </row>
    <row r="375" spans="1:12" s="26" customFormat="1" ht="15.95" customHeight="1" x14ac:dyDescent="0.25">
      <c r="A375" s="135">
        <f t="shared" si="11"/>
        <v>360</v>
      </c>
      <c r="B375" s="6"/>
      <c r="C375" s="3"/>
      <c r="D375" s="4"/>
      <c r="E375" s="5"/>
      <c r="F375" s="20" t="str">
        <f t="shared" si="10"/>
        <v/>
      </c>
      <c r="G375" s="22"/>
      <c r="H375" s="23"/>
      <c r="I375" s="24"/>
      <c r="J375" s="21"/>
      <c r="K375" s="79"/>
      <c r="L375" s="19"/>
    </row>
    <row r="376" spans="1:12" s="26" customFormat="1" ht="15.95" customHeight="1" x14ac:dyDescent="0.25">
      <c r="A376" s="135">
        <f t="shared" si="11"/>
        <v>361</v>
      </c>
      <c r="B376" s="6"/>
      <c r="C376" s="3"/>
      <c r="D376" s="4"/>
      <c r="E376" s="5"/>
      <c r="F376" s="20" t="str">
        <f t="shared" si="10"/>
        <v/>
      </c>
      <c r="G376" s="22"/>
      <c r="H376" s="23"/>
      <c r="I376" s="24"/>
      <c r="J376" s="21"/>
      <c r="K376" s="79"/>
      <c r="L376" s="19"/>
    </row>
    <row r="377" spans="1:12" s="26" customFormat="1" ht="15.95" customHeight="1" x14ac:dyDescent="0.25">
      <c r="A377" s="135">
        <f t="shared" si="11"/>
        <v>362</v>
      </c>
      <c r="B377" s="6"/>
      <c r="C377" s="3"/>
      <c r="D377" s="4"/>
      <c r="E377" s="5"/>
      <c r="F377" s="20" t="str">
        <f t="shared" si="10"/>
        <v/>
      </c>
      <c r="G377" s="22"/>
      <c r="H377" s="23"/>
      <c r="I377" s="24"/>
      <c r="J377" s="21"/>
      <c r="K377" s="79"/>
      <c r="L377" s="19"/>
    </row>
    <row r="378" spans="1:12" s="26" customFormat="1" ht="15.95" customHeight="1" x14ac:dyDescent="0.25">
      <c r="A378" s="135">
        <f t="shared" si="11"/>
        <v>363</v>
      </c>
      <c r="B378" s="6"/>
      <c r="C378" s="3"/>
      <c r="D378" s="4"/>
      <c r="E378" s="5"/>
      <c r="F378" s="20" t="str">
        <f t="shared" si="10"/>
        <v/>
      </c>
      <c r="G378" s="22"/>
      <c r="H378" s="23"/>
      <c r="I378" s="24"/>
      <c r="J378" s="21"/>
      <c r="K378" s="79"/>
      <c r="L378" s="19"/>
    </row>
    <row r="379" spans="1:12" s="26" customFormat="1" ht="15.95" customHeight="1" x14ac:dyDescent="0.25">
      <c r="A379" s="135">
        <f t="shared" si="11"/>
        <v>364</v>
      </c>
      <c r="B379" s="6"/>
      <c r="C379" s="3"/>
      <c r="D379" s="4"/>
      <c r="E379" s="5"/>
      <c r="F379" s="20" t="str">
        <f t="shared" si="10"/>
        <v/>
      </c>
      <c r="G379" s="22"/>
      <c r="H379" s="23"/>
      <c r="I379" s="24"/>
      <c r="J379" s="21"/>
      <c r="K379" s="79"/>
      <c r="L379" s="19"/>
    </row>
    <row r="380" spans="1:12" s="26" customFormat="1" ht="15.95" customHeight="1" x14ac:dyDescent="0.25">
      <c r="A380" s="135">
        <f t="shared" si="11"/>
        <v>365</v>
      </c>
      <c r="B380" s="6"/>
      <c r="C380" s="3"/>
      <c r="D380" s="4"/>
      <c r="E380" s="5"/>
      <c r="F380" s="20" t="str">
        <f t="shared" si="10"/>
        <v/>
      </c>
      <c r="G380" s="22"/>
      <c r="H380" s="23"/>
      <c r="I380" s="24"/>
      <c r="J380" s="21"/>
      <c r="K380" s="79"/>
      <c r="L380" s="19"/>
    </row>
    <row r="381" spans="1:12" s="26" customFormat="1" ht="15.95" customHeight="1" x14ac:dyDescent="0.25">
      <c r="A381" s="135">
        <f t="shared" si="11"/>
        <v>366</v>
      </c>
      <c r="B381" s="6"/>
      <c r="C381" s="3"/>
      <c r="D381" s="4"/>
      <c r="E381" s="5"/>
      <c r="F381" s="20" t="str">
        <f t="shared" si="10"/>
        <v/>
      </c>
      <c r="G381" s="22"/>
      <c r="H381" s="23"/>
      <c r="I381" s="24"/>
      <c r="J381" s="21"/>
      <c r="K381" s="79"/>
      <c r="L381" s="19"/>
    </row>
    <row r="382" spans="1:12" s="26" customFormat="1" ht="15.95" customHeight="1" x14ac:dyDescent="0.25">
      <c r="A382" s="135">
        <f t="shared" si="11"/>
        <v>367</v>
      </c>
      <c r="B382" s="6"/>
      <c r="C382" s="3"/>
      <c r="D382" s="4"/>
      <c r="E382" s="5"/>
      <c r="F382" s="20" t="str">
        <f t="shared" si="10"/>
        <v/>
      </c>
      <c r="G382" s="22"/>
      <c r="H382" s="23"/>
      <c r="I382" s="24"/>
      <c r="J382" s="21"/>
      <c r="K382" s="79"/>
      <c r="L382" s="19"/>
    </row>
    <row r="383" spans="1:12" s="26" customFormat="1" ht="15.95" customHeight="1" x14ac:dyDescent="0.25">
      <c r="A383" s="135">
        <f t="shared" si="11"/>
        <v>368</v>
      </c>
      <c r="B383" s="6"/>
      <c r="C383" s="3"/>
      <c r="D383" s="4"/>
      <c r="E383" s="5"/>
      <c r="F383" s="20" t="str">
        <f t="shared" si="10"/>
        <v/>
      </c>
      <c r="G383" s="22"/>
      <c r="H383" s="23"/>
      <c r="I383" s="24"/>
      <c r="J383" s="21"/>
      <c r="K383" s="79"/>
      <c r="L383" s="19"/>
    </row>
    <row r="384" spans="1:12" s="26" customFormat="1" ht="15.95" customHeight="1" x14ac:dyDescent="0.25">
      <c r="A384" s="135">
        <f t="shared" si="11"/>
        <v>369</v>
      </c>
      <c r="B384" s="6"/>
      <c r="C384" s="3"/>
      <c r="D384" s="4"/>
      <c r="E384" s="5"/>
      <c r="F384" s="20" t="str">
        <f t="shared" si="10"/>
        <v/>
      </c>
      <c r="G384" s="22"/>
      <c r="H384" s="23"/>
      <c r="I384" s="24"/>
      <c r="J384" s="21"/>
      <c r="K384" s="79"/>
      <c r="L384" s="19"/>
    </row>
    <row r="385" spans="1:12" s="26" customFormat="1" ht="15.95" customHeight="1" x14ac:dyDescent="0.25">
      <c r="A385" s="135">
        <f t="shared" si="11"/>
        <v>370</v>
      </c>
      <c r="B385" s="6"/>
      <c r="C385" s="3"/>
      <c r="D385" s="4"/>
      <c r="E385" s="5"/>
      <c r="F385" s="20" t="str">
        <f t="shared" si="10"/>
        <v/>
      </c>
      <c r="G385" s="22"/>
      <c r="H385" s="23"/>
      <c r="I385" s="24"/>
      <c r="J385" s="21"/>
      <c r="K385" s="79"/>
      <c r="L385" s="19"/>
    </row>
    <row r="386" spans="1:12" s="26" customFormat="1" ht="15.95" customHeight="1" x14ac:dyDescent="0.25">
      <c r="A386" s="135">
        <f t="shared" si="11"/>
        <v>371</v>
      </c>
      <c r="B386" s="6"/>
      <c r="C386" s="3"/>
      <c r="D386" s="4"/>
      <c r="E386" s="5"/>
      <c r="F386" s="20" t="str">
        <f t="shared" si="10"/>
        <v/>
      </c>
      <c r="G386" s="22"/>
      <c r="H386" s="23"/>
      <c r="I386" s="24"/>
      <c r="J386" s="21"/>
      <c r="K386" s="79"/>
      <c r="L386" s="19"/>
    </row>
    <row r="387" spans="1:12" s="26" customFormat="1" ht="15.95" customHeight="1" x14ac:dyDescent="0.25">
      <c r="A387" s="135">
        <f t="shared" si="11"/>
        <v>372</v>
      </c>
      <c r="B387" s="6"/>
      <c r="C387" s="3"/>
      <c r="D387" s="4"/>
      <c r="E387" s="5"/>
      <c r="F387" s="20" t="str">
        <f t="shared" si="10"/>
        <v/>
      </c>
      <c r="G387" s="22"/>
      <c r="H387" s="23"/>
      <c r="I387" s="24"/>
      <c r="J387" s="21"/>
      <c r="K387" s="79"/>
      <c r="L387" s="19"/>
    </row>
    <row r="388" spans="1:12" s="26" customFormat="1" ht="15.95" customHeight="1" x14ac:dyDescent="0.25">
      <c r="A388" s="135">
        <f t="shared" si="11"/>
        <v>373</v>
      </c>
      <c r="B388" s="6"/>
      <c r="C388" s="3"/>
      <c r="D388" s="4"/>
      <c r="E388" s="5"/>
      <c r="F388" s="20" t="str">
        <f t="shared" si="10"/>
        <v/>
      </c>
      <c r="G388" s="22"/>
      <c r="H388" s="23"/>
      <c r="I388" s="24"/>
      <c r="J388" s="21"/>
      <c r="K388" s="79"/>
      <c r="L388" s="19"/>
    </row>
    <row r="389" spans="1:12" s="26" customFormat="1" ht="15.95" customHeight="1" x14ac:dyDescent="0.25">
      <c r="A389" s="135">
        <f t="shared" si="11"/>
        <v>374</v>
      </c>
      <c r="B389" s="6"/>
      <c r="C389" s="3"/>
      <c r="D389" s="4"/>
      <c r="E389" s="5"/>
      <c r="F389" s="20" t="str">
        <f t="shared" si="10"/>
        <v/>
      </c>
      <c r="G389" s="22"/>
      <c r="H389" s="23"/>
      <c r="I389" s="24"/>
      <c r="J389" s="21"/>
      <c r="K389" s="79"/>
      <c r="L389" s="19"/>
    </row>
    <row r="390" spans="1:12" s="26" customFormat="1" ht="15.95" customHeight="1" x14ac:dyDescent="0.25">
      <c r="A390" s="135">
        <f t="shared" si="11"/>
        <v>375</v>
      </c>
      <c r="B390" s="6"/>
      <c r="C390" s="3"/>
      <c r="D390" s="4"/>
      <c r="E390" s="5"/>
      <c r="F390" s="20" t="str">
        <f t="shared" si="10"/>
        <v/>
      </c>
      <c r="G390" s="22"/>
      <c r="H390" s="23"/>
      <c r="I390" s="24"/>
      <c r="J390" s="21"/>
      <c r="K390" s="79"/>
      <c r="L390" s="19"/>
    </row>
    <row r="391" spans="1:12" s="26" customFormat="1" ht="15.95" customHeight="1" x14ac:dyDescent="0.25">
      <c r="A391" s="135">
        <f t="shared" si="11"/>
        <v>376</v>
      </c>
      <c r="B391" s="6"/>
      <c r="C391" s="3"/>
      <c r="D391" s="4"/>
      <c r="E391" s="5"/>
      <c r="F391" s="20" t="str">
        <f t="shared" si="10"/>
        <v/>
      </c>
      <c r="G391" s="22"/>
      <c r="H391" s="23"/>
      <c r="I391" s="24"/>
      <c r="J391" s="21"/>
      <c r="K391" s="79"/>
      <c r="L391" s="19"/>
    </row>
    <row r="392" spans="1:12" s="26" customFormat="1" ht="15.95" customHeight="1" x14ac:dyDescent="0.25">
      <c r="A392" s="135">
        <f t="shared" si="11"/>
        <v>377</v>
      </c>
      <c r="B392" s="6"/>
      <c r="C392" s="3"/>
      <c r="D392" s="4"/>
      <c r="E392" s="5"/>
      <c r="F392" s="20" t="str">
        <f t="shared" si="10"/>
        <v/>
      </c>
      <c r="G392" s="22"/>
      <c r="H392" s="23"/>
      <c r="I392" s="24"/>
      <c r="J392" s="21"/>
      <c r="K392" s="79"/>
      <c r="L392" s="19"/>
    </row>
    <row r="393" spans="1:12" s="26" customFormat="1" ht="15.95" customHeight="1" x14ac:dyDescent="0.25">
      <c r="A393" s="135">
        <f t="shared" si="11"/>
        <v>378</v>
      </c>
      <c r="B393" s="6"/>
      <c r="C393" s="3"/>
      <c r="D393" s="4"/>
      <c r="E393" s="5"/>
      <c r="F393" s="20" t="str">
        <f t="shared" si="10"/>
        <v/>
      </c>
      <c r="G393" s="22"/>
      <c r="H393" s="23"/>
      <c r="I393" s="24"/>
      <c r="J393" s="21"/>
      <c r="K393" s="79"/>
      <c r="L393" s="19"/>
    </row>
    <row r="394" spans="1:12" s="26" customFormat="1" ht="15.95" customHeight="1" x14ac:dyDescent="0.25">
      <c r="A394" s="135">
        <f t="shared" si="11"/>
        <v>379</v>
      </c>
      <c r="B394" s="6"/>
      <c r="C394" s="3"/>
      <c r="D394" s="4"/>
      <c r="E394" s="5"/>
      <c r="F394" s="20" t="str">
        <f t="shared" si="10"/>
        <v/>
      </c>
      <c r="G394" s="22"/>
      <c r="H394" s="23"/>
      <c r="I394" s="24"/>
      <c r="J394" s="21"/>
      <c r="K394" s="79"/>
      <c r="L394" s="19"/>
    </row>
    <row r="395" spans="1:12" s="26" customFormat="1" ht="15.95" customHeight="1" x14ac:dyDescent="0.25">
      <c r="A395" s="135">
        <f t="shared" si="11"/>
        <v>380</v>
      </c>
      <c r="B395" s="6"/>
      <c r="C395" s="3"/>
      <c r="D395" s="4"/>
      <c r="E395" s="5"/>
      <c r="F395" s="20" t="str">
        <f t="shared" si="10"/>
        <v/>
      </c>
      <c r="G395" s="22"/>
      <c r="H395" s="23"/>
      <c r="I395" s="24"/>
      <c r="J395" s="21"/>
      <c r="K395" s="79"/>
      <c r="L395" s="19"/>
    </row>
    <row r="396" spans="1:12" s="26" customFormat="1" ht="15.95" customHeight="1" x14ac:dyDescent="0.25">
      <c r="A396" s="135">
        <f t="shared" si="11"/>
        <v>381</v>
      </c>
      <c r="B396" s="6"/>
      <c r="C396" s="3"/>
      <c r="D396" s="4"/>
      <c r="E396" s="5"/>
      <c r="F396" s="20" t="str">
        <f t="shared" si="10"/>
        <v/>
      </c>
      <c r="G396" s="22"/>
      <c r="H396" s="23"/>
      <c r="I396" s="24"/>
      <c r="J396" s="21"/>
      <c r="K396" s="79"/>
      <c r="L396" s="19"/>
    </row>
    <row r="397" spans="1:12" s="26" customFormat="1" ht="15.95" customHeight="1" x14ac:dyDescent="0.25">
      <c r="A397" s="135">
        <f t="shared" si="11"/>
        <v>382</v>
      </c>
      <c r="B397" s="6"/>
      <c r="C397" s="3"/>
      <c r="D397" s="4"/>
      <c r="E397" s="5"/>
      <c r="F397" s="20" t="str">
        <f t="shared" si="10"/>
        <v/>
      </c>
      <c r="G397" s="22"/>
      <c r="H397" s="23"/>
      <c r="I397" s="24"/>
      <c r="J397" s="21"/>
      <c r="K397" s="79"/>
      <c r="L397" s="19"/>
    </row>
    <row r="398" spans="1:12" s="26" customFormat="1" ht="15.95" customHeight="1" x14ac:dyDescent="0.25">
      <c r="A398" s="135">
        <f t="shared" si="11"/>
        <v>383</v>
      </c>
      <c r="B398" s="6"/>
      <c r="C398" s="3"/>
      <c r="D398" s="4"/>
      <c r="E398" s="5"/>
      <c r="F398" s="20" t="str">
        <f t="shared" si="10"/>
        <v/>
      </c>
      <c r="G398" s="22"/>
      <c r="H398" s="23"/>
      <c r="I398" s="24"/>
      <c r="J398" s="21"/>
      <c r="K398" s="79"/>
      <c r="L398" s="19"/>
    </row>
    <row r="399" spans="1:12" s="26" customFormat="1" ht="15.95" customHeight="1" x14ac:dyDescent="0.25">
      <c r="A399" s="135">
        <f t="shared" si="11"/>
        <v>384</v>
      </c>
      <c r="B399" s="6"/>
      <c r="C399" s="3"/>
      <c r="D399" s="4"/>
      <c r="E399" s="5"/>
      <c r="F399" s="20" t="str">
        <f t="shared" si="10"/>
        <v/>
      </c>
      <c r="G399" s="22"/>
      <c r="H399" s="23"/>
      <c r="I399" s="24"/>
      <c r="J399" s="21"/>
      <c r="K399" s="79"/>
      <c r="L399" s="19"/>
    </row>
    <row r="400" spans="1:12" s="26" customFormat="1" ht="15.95" customHeight="1" x14ac:dyDescent="0.25">
      <c r="A400" s="135">
        <f t="shared" si="11"/>
        <v>385</v>
      </c>
      <c r="B400" s="6"/>
      <c r="C400" s="3"/>
      <c r="D400" s="4"/>
      <c r="E400" s="5"/>
      <c r="F400" s="20" t="str">
        <f t="shared" ref="F400:F463" si="12">IF(B400="","",VLOOKUP(B400,DEKORJI_PODATKI,2,FALSE))</f>
        <v/>
      </c>
      <c r="G400" s="22"/>
      <c r="H400" s="23"/>
      <c r="I400" s="24"/>
      <c r="J400" s="21"/>
      <c r="K400" s="79"/>
      <c r="L400" s="19"/>
    </row>
    <row r="401" spans="1:12" s="26" customFormat="1" ht="15.95" customHeight="1" x14ac:dyDescent="0.25">
      <c r="A401" s="135">
        <f t="shared" ref="A401:A464" si="13">IF(ISNUMBER(A400),A400+1,1)</f>
        <v>386</v>
      </c>
      <c r="B401" s="6"/>
      <c r="C401" s="3"/>
      <c r="D401" s="4"/>
      <c r="E401" s="5"/>
      <c r="F401" s="20" t="str">
        <f t="shared" si="12"/>
        <v/>
      </c>
      <c r="G401" s="22"/>
      <c r="H401" s="23"/>
      <c r="I401" s="24"/>
      <c r="J401" s="21"/>
      <c r="K401" s="79"/>
      <c r="L401" s="19"/>
    </row>
    <row r="402" spans="1:12" s="26" customFormat="1" ht="15.95" customHeight="1" x14ac:dyDescent="0.25">
      <c r="A402" s="135">
        <f t="shared" si="13"/>
        <v>387</v>
      </c>
      <c r="B402" s="6"/>
      <c r="C402" s="3"/>
      <c r="D402" s="4"/>
      <c r="E402" s="5"/>
      <c r="F402" s="20" t="str">
        <f t="shared" si="12"/>
        <v/>
      </c>
      <c r="G402" s="22"/>
      <c r="H402" s="23"/>
      <c r="I402" s="24"/>
      <c r="J402" s="21"/>
      <c r="K402" s="79"/>
      <c r="L402" s="19"/>
    </row>
    <row r="403" spans="1:12" s="26" customFormat="1" ht="15.95" customHeight="1" x14ac:dyDescent="0.25">
      <c r="A403" s="135">
        <f t="shared" si="13"/>
        <v>388</v>
      </c>
      <c r="B403" s="6"/>
      <c r="C403" s="3"/>
      <c r="D403" s="4"/>
      <c r="E403" s="5"/>
      <c r="F403" s="20" t="str">
        <f t="shared" si="12"/>
        <v/>
      </c>
      <c r="G403" s="22"/>
      <c r="H403" s="23"/>
      <c r="I403" s="24"/>
      <c r="J403" s="21"/>
      <c r="K403" s="79"/>
      <c r="L403" s="19"/>
    </row>
    <row r="404" spans="1:12" s="26" customFormat="1" ht="15.95" customHeight="1" x14ac:dyDescent="0.25">
      <c r="A404" s="135">
        <f t="shared" si="13"/>
        <v>389</v>
      </c>
      <c r="B404" s="6"/>
      <c r="C404" s="3"/>
      <c r="D404" s="4"/>
      <c r="E404" s="5"/>
      <c r="F404" s="20" t="str">
        <f t="shared" si="12"/>
        <v/>
      </c>
      <c r="G404" s="22"/>
      <c r="H404" s="23"/>
      <c r="I404" s="24"/>
      <c r="J404" s="21"/>
      <c r="K404" s="79"/>
      <c r="L404" s="19"/>
    </row>
    <row r="405" spans="1:12" s="26" customFormat="1" ht="15.95" customHeight="1" x14ac:dyDescent="0.25">
      <c r="A405" s="135">
        <f t="shared" si="13"/>
        <v>390</v>
      </c>
      <c r="B405" s="6"/>
      <c r="C405" s="3"/>
      <c r="D405" s="4"/>
      <c r="E405" s="5"/>
      <c r="F405" s="20" t="str">
        <f t="shared" si="12"/>
        <v/>
      </c>
      <c r="G405" s="22"/>
      <c r="H405" s="23"/>
      <c r="I405" s="24"/>
      <c r="J405" s="21"/>
      <c r="K405" s="79"/>
      <c r="L405" s="19"/>
    </row>
    <row r="406" spans="1:12" s="26" customFormat="1" ht="15.95" customHeight="1" x14ac:dyDescent="0.25">
      <c r="A406" s="135">
        <f t="shared" si="13"/>
        <v>391</v>
      </c>
      <c r="B406" s="6"/>
      <c r="C406" s="3"/>
      <c r="D406" s="4"/>
      <c r="E406" s="5"/>
      <c r="F406" s="20" t="str">
        <f t="shared" si="12"/>
        <v/>
      </c>
      <c r="G406" s="22"/>
      <c r="H406" s="23"/>
      <c r="I406" s="24"/>
      <c r="J406" s="21"/>
      <c r="K406" s="79"/>
      <c r="L406" s="19"/>
    </row>
    <row r="407" spans="1:12" s="26" customFormat="1" ht="15.95" customHeight="1" x14ac:dyDescent="0.25">
      <c r="A407" s="135">
        <f t="shared" si="13"/>
        <v>392</v>
      </c>
      <c r="B407" s="6"/>
      <c r="C407" s="3"/>
      <c r="D407" s="4"/>
      <c r="E407" s="5"/>
      <c r="F407" s="20" t="str">
        <f t="shared" si="12"/>
        <v/>
      </c>
      <c r="G407" s="22"/>
      <c r="H407" s="23"/>
      <c r="I407" s="24"/>
      <c r="J407" s="21"/>
      <c r="K407" s="79"/>
      <c r="L407" s="19"/>
    </row>
    <row r="408" spans="1:12" s="26" customFormat="1" ht="15.95" customHeight="1" x14ac:dyDescent="0.25">
      <c r="A408" s="135">
        <f t="shared" si="13"/>
        <v>393</v>
      </c>
      <c r="B408" s="6"/>
      <c r="C408" s="3"/>
      <c r="D408" s="4"/>
      <c r="E408" s="5"/>
      <c r="F408" s="20" t="str">
        <f t="shared" si="12"/>
        <v/>
      </c>
      <c r="G408" s="22"/>
      <c r="H408" s="23"/>
      <c r="I408" s="24"/>
      <c r="J408" s="21"/>
      <c r="K408" s="79"/>
      <c r="L408" s="19"/>
    </row>
    <row r="409" spans="1:12" s="26" customFormat="1" ht="15.95" customHeight="1" x14ac:dyDescent="0.25">
      <c r="A409" s="135">
        <f t="shared" si="13"/>
        <v>394</v>
      </c>
      <c r="B409" s="6"/>
      <c r="C409" s="3"/>
      <c r="D409" s="4"/>
      <c r="E409" s="5"/>
      <c r="F409" s="20" t="str">
        <f t="shared" si="12"/>
        <v/>
      </c>
      <c r="G409" s="22"/>
      <c r="H409" s="23"/>
      <c r="I409" s="24"/>
      <c r="J409" s="21"/>
      <c r="K409" s="79"/>
      <c r="L409" s="19"/>
    </row>
    <row r="410" spans="1:12" s="26" customFormat="1" ht="15.95" customHeight="1" x14ac:dyDescent="0.25">
      <c r="A410" s="135">
        <f t="shared" si="13"/>
        <v>395</v>
      </c>
      <c r="B410" s="6"/>
      <c r="C410" s="3"/>
      <c r="D410" s="4"/>
      <c r="E410" s="5"/>
      <c r="F410" s="20" t="str">
        <f t="shared" si="12"/>
        <v/>
      </c>
      <c r="G410" s="22"/>
      <c r="H410" s="23"/>
      <c r="I410" s="24"/>
      <c r="J410" s="21"/>
      <c r="K410" s="79"/>
      <c r="L410" s="19"/>
    </row>
    <row r="411" spans="1:12" s="26" customFormat="1" ht="15.95" customHeight="1" x14ac:dyDescent="0.25">
      <c r="A411" s="135">
        <f t="shared" si="13"/>
        <v>396</v>
      </c>
      <c r="B411" s="6"/>
      <c r="C411" s="3"/>
      <c r="D411" s="4"/>
      <c r="E411" s="5"/>
      <c r="F411" s="20" t="str">
        <f t="shared" si="12"/>
        <v/>
      </c>
      <c r="G411" s="22"/>
      <c r="H411" s="23"/>
      <c r="I411" s="24"/>
      <c r="J411" s="21"/>
      <c r="K411" s="79"/>
      <c r="L411" s="19"/>
    </row>
    <row r="412" spans="1:12" s="26" customFormat="1" ht="15.95" customHeight="1" x14ac:dyDescent="0.25">
      <c r="A412" s="135">
        <f t="shared" si="13"/>
        <v>397</v>
      </c>
      <c r="B412" s="6"/>
      <c r="C412" s="3"/>
      <c r="D412" s="4"/>
      <c r="E412" s="5"/>
      <c r="F412" s="20" t="str">
        <f t="shared" si="12"/>
        <v/>
      </c>
      <c r="G412" s="22"/>
      <c r="H412" s="23"/>
      <c r="I412" s="24"/>
      <c r="J412" s="21"/>
      <c r="K412" s="79"/>
      <c r="L412" s="19"/>
    </row>
    <row r="413" spans="1:12" s="26" customFormat="1" ht="15.95" customHeight="1" x14ac:dyDescent="0.25">
      <c r="A413" s="135">
        <f t="shared" si="13"/>
        <v>398</v>
      </c>
      <c r="B413" s="6"/>
      <c r="C413" s="3"/>
      <c r="D413" s="4"/>
      <c r="E413" s="5"/>
      <c r="F413" s="20" t="str">
        <f t="shared" si="12"/>
        <v/>
      </c>
      <c r="G413" s="22"/>
      <c r="H413" s="23"/>
      <c r="I413" s="24"/>
      <c r="J413" s="21"/>
      <c r="K413" s="79"/>
      <c r="L413" s="19"/>
    </row>
    <row r="414" spans="1:12" s="26" customFormat="1" ht="15.95" customHeight="1" x14ac:dyDescent="0.25">
      <c r="A414" s="135">
        <f t="shared" si="13"/>
        <v>399</v>
      </c>
      <c r="B414" s="6"/>
      <c r="C414" s="3"/>
      <c r="D414" s="4"/>
      <c r="E414" s="5"/>
      <c r="F414" s="20" t="str">
        <f t="shared" si="12"/>
        <v/>
      </c>
      <c r="G414" s="22"/>
      <c r="H414" s="23"/>
      <c r="I414" s="24"/>
      <c r="J414" s="21"/>
      <c r="K414" s="79"/>
      <c r="L414" s="19"/>
    </row>
    <row r="415" spans="1:12" s="26" customFormat="1" ht="15.95" customHeight="1" x14ac:dyDescent="0.25">
      <c r="A415" s="135">
        <f t="shared" si="13"/>
        <v>400</v>
      </c>
      <c r="B415" s="6"/>
      <c r="C415" s="3"/>
      <c r="D415" s="4"/>
      <c r="E415" s="5"/>
      <c r="F415" s="20" t="str">
        <f t="shared" si="12"/>
        <v/>
      </c>
      <c r="G415" s="22"/>
      <c r="H415" s="23"/>
      <c r="I415" s="24"/>
      <c r="J415" s="21"/>
      <c r="K415" s="79"/>
      <c r="L415" s="19"/>
    </row>
    <row r="416" spans="1:12" s="26" customFormat="1" ht="15.95" customHeight="1" x14ac:dyDescent="0.25">
      <c r="A416" s="135">
        <f t="shared" si="13"/>
        <v>401</v>
      </c>
      <c r="B416" s="6"/>
      <c r="C416" s="3"/>
      <c r="D416" s="4"/>
      <c r="E416" s="5"/>
      <c r="F416" s="20" t="str">
        <f t="shared" si="12"/>
        <v/>
      </c>
      <c r="G416" s="22"/>
      <c r="H416" s="23"/>
      <c r="I416" s="24"/>
      <c r="J416" s="21"/>
      <c r="K416" s="79"/>
      <c r="L416" s="19"/>
    </row>
    <row r="417" spans="1:12" s="26" customFormat="1" ht="15.95" customHeight="1" x14ac:dyDescent="0.25">
      <c r="A417" s="135">
        <f t="shared" si="13"/>
        <v>402</v>
      </c>
      <c r="B417" s="6"/>
      <c r="C417" s="3"/>
      <c r="D417" s="4"/>
      <c r="E417" s="5"/>
      <c r="F417" s="20" t="str">
        <f t="shared" si="12"/>
        <v/>
      </c>
      <c r="G417" s="22"/>
      <c r="H417" s="23"/>
      <c r="I417" s="24"/>
      <c r="J417" s="21"/>
      <c r="K417" s="79"/>
      <c r="L417" s="19"/>
    </row>
    <row r="418" spans="1:12" s="26" customFormat="1" ht="15.95" customHeight="1" x14ac:dyDescent="0.25">
      <c r="A418" s="135">
        <f t="shared" si="13"/>
        <v>403</v>
      </c>
      <c r="B418" s="6"/>
      <c r="C418" s="3"/>
      <c r="D418" s="4"/>
      <c r="E418" s="5"/>
      <c r="F418" s="20" t="str">
        <f t="shared" si="12"/>
        <v/>
      </c>
      <c r="G418" s="22"/>
      <c r="H418" s="23"/>
      <c r="I418" s="24"/>
      <c r="J418" s="21"/>
      <c r="K418" s="79"/>
      <c r="L418" s="19"/>
    </row>
    <row r="419" spans="1:12" s="26" customFormat="1" ht="15.95" customHeight="1" x14ac:dyDescent="0.25">
      <c r="A419" s="135">
        <f t="shared" si="13"/>
        <v>404</v>
      </c>
      <c r="B419" s="6"/>
      <c r="C419" s="3"/>
      <c r="D419" s="4"/>
      <c r="E419" s="5"/>
      <c r="F419" s="20" t="str">
        <f t="shared" si="12"/>
        <v/>
      </c>
      <c r="G419" s="22"/>
      <c r="H419" s="23"/>
      <c r="I419" s="24"/>
      <c r="J419" s="21"/>
      <c r="K419" s="79"/>
      <c r="L419" s="19"/>
    </row>
    <row r="420" spans="1:12" s="26" customFormat="1" ht="15.95" customHeight="1" x14ac:dyDescent="0.25">
      <c r="A420" s="135">
        <f t="shared" si="13"/>
        <v>405</v>
      </c>
      <c r="B420" s="6"/>
      <c r="C420" s="3"/>
      <c r="D420" s="4"/>
      <c r="E420" s="5"/>
      <c r="F420" s="20" t="str">
        <f t="shared" si="12"/>
        <v/>
      </c>
      <c r="G420" s="22"/>
      <c r="H420" s="23"/>
      <c r="I420" s="24"/>
      <c r="J420" s="21"/>
      <c r="K420" s="79"/>
      <c r="L420" s="19"/>
    </row>
    <row r="421" spans="1:12" s="26" customFormat="1" ht="15.95" customHeight="1" x14ac:dyDescent="0.25">
      <c r="A421" s="135">
        <f t="shared" si="13"/>
        <v>406</v>
      </c>
      <c r="B421" s="6"/>
      <c r="C421" s="3"/>
      <c r="D421" s="4"/>
      <c r="E421" s="5"/>
      <c r="F421" s="20" t="str">
        <f t="shared" si="12"/>
        <v/>
      </c>
      <c r="G421" s="22"/>
      <c r="H421" s="23"/>
      <c r="I421" s="24"/>
      <c r="J421" s="21"/>
      <c r="K421" s="79"/>
      <c r="L421" s="19"/>
    </row>
    <row r="422" spans="1:12" s="26" customFormat="1" ht="15.95" customHeight="1" x14ac:dyDescent="0.25">
      <c r="A422" s="135">
        <f t="shared" si="13"/>
        <v>407</v>
      </c>
      <c r="B422" s="6"/>
      <c r="C422" s="3"/>
      <c r="D422" s="4"/>
      <c r="E422" s="5"/>
      <c r="F422" s="20" t="str">
        <f t="shared" si="12"/>
        <v/>
      </c>
      <c r="G422" s="22"/>
      <c r="H422" s="23"/>
      <c r="I422" s="24"/>
      <c r="J422" s="21"/>
      <c r="K422" s="79"/>
      <c r="L422" s="19"/>
    </row>
    <row r="423" spans="1:12" s="26" customFormat="1" ht="15.95" customHeight="1" x14ac:dyDescent="0.25">
      <c r="A423" s="135">
        <f t="shared" si="13"/>
        <v>408</v>
      </c>
      <c r="B423" s="6"/>
      <c r="C423" s="3"/>
      <c r="D423" s="4"/>
      <c r="E423" s="5"/>
      <c r="F423" s="20" t="str">
        <f t="shared" si="12"/>
        <v/>
      </c>
      <c r="G423" s="22"/>
      <c r="H423" s="23"/>
      <c r="I423" s="24"/>
      <c r="J423" s="21"/>
      <c r="K423" s="79"/>
      <c r="L423" s="19"/>
    </row>
    <row r="424" spans="1:12" s="26" customFormat="1" ht="15.95" customHeight="1" x14ac:dyDescent="0.25">
      <c r="A424" s="135">
        <f t="shared" si="13"/>
        <v>409</v>
      </c>
      <c r="B424" s="6"/>
      <c r="C424" s="3"/>
      <c r="D424" s="4"/>
      <c r="E424" s="5"/>
      <c r="F424" s="20" t="str">
        <f t="shared" si="12"/>
        <v/>
      </c>
      <c r="G424" s="22"/>
      <c r="H424" s="23"/>
      <c r="I424" s="24"/>
      <c r="J424" s="21"/>
      <c r="K424" s="79"/>
      <c r="L424" s="19"/>
    </row>
    <row r="425" spans="1:12" s="26" customFormat="1" ht="15.95" customHeight="1" x14ac:dyDescent="0.25">
      <c r="A425" s="135">
        <f t="shared" si="13"/>
        <v>410</v>
      </c>
      <c r="B425" s="6"/>
      <c r="C425" s="3"/>
      <c r="D425" s="4"/>
      <c r="E425" s="5"/>
      <c r="F425" s="20" t="str">
        <f t="shared" si="12"/>
        <v/>
      </c>
      <c r="G425" s="22"/>
      <c r="H425" s="23"/>
      <c r="I425" s="24"/>
      <c r="J425" s="21"/>
      <c r="K425" s="79"/>
      <c r="L425" s="19"/>
    </row>
    <row r="426" spans="1:12" s="26" customFormat="1" ht="15.95" customHeight="1" x14ac:dyDescent="0.25">
      <c r="A426" s="135">
        <f t="shared" si="13"/>
        <v>411</v>
      </c>
      <c r="B426" s="6"/>
      <c r="C426" s="3"/>
      <c r="D426" s="4"/>
      <c r="E426" s="5"/>
      <c r="F426" s="20" t="str">
        <f t="shared" si="12"/>
        <v/>
      </c>
      <c r="G426" s="22"/>
      <c r="H426" s="23"/>
      <c r="I426" s="24"/>
      <c r="J426" s="21"/>
      <c r="K426" s="79"/>
      <c r="L426" s="19"/>
    </row>
    <row r="427" spans="1:12" s="26" customFormat="1" ht="15.95" customHeight="1" x14ac:dyDescent="0.25">
      <c r="A427" s="135">
        <f t="shared" si="13"/>
        <v>412</v>
      </c>
      <c r="B427" s="6"/>
      <c r="C427" s="3"/>
      <c r="D427" s="4"/>
      <c r="E427" s="5"/>
      <c r="F427" s="20" t="str">
        <f t="shared" si="12"/>
        <v/>
      </c>
      <c r="G427" s="22"/>
      <c r="H427" s="23"/>
      <c r="I427" s="24"/>
      <c r="J427" s="21"/>
      <c r="K427" s="79"/>
      <c r="L427" s="19"/>
    </row>
    <row r="428" spans="1:12" s="26" customFormat="1" ht="15.95" customHeight="1" x14ac:dyDescent="0.25">
      <c r="A428" s="135">
        <f t="shared" si="13"/>
        <v>413</v>
      </c>
      <c r="B428" s="6"/>
      <c r="C428" s="3"/>
      <c r="D428" s="4"/>
      <c r="E428" s="5"/>
      <c r="F428" s="20" t="str">
        <f t="shared" si="12"/>
        <v/>
      </c>
      <c r="G428" s="22"/>
      <c r="H428" s="23"/>
      <c r="I428" s="24"/>
      <c r="J428" s="21"/>
      <c r="K428" s="79"/>
      <c r="L428" s="19"/>
    </row>
    <row r="429" spans="1:12" s="26" customFormat="1" ht="15.95" customHeight="1" x14ac:dyDescent="0.25">
      <c r="A429" s="135">
        <f t="shared" si="13"/>
        <v>414</v>
      </c>
      <c r="B429" s="6"/>
      <c r="C429" s="3"/>
      <c r="D429" s="4"/>
      <c r="E429" s="5"/>
      <c r="F429" s="20" t="str">
        <f t="shared" si="12"/>
        <v/>
      </c>
      <c r="G429" s="22"/>
      <c r="H429" s="23"/>
      <c r="I429" s="24"/>
      <c r="J429" s="21"/>
      <c r="K429" s="79"/>
      <c r="L429" s="19"/>
    </row>
    <row r="430" spans="1:12" s="26" customFormat="1" ht="15.95" customHeight="1" x14ac:dyDescent="0.25">
      <c r="A430" s="135">
        <f t="shared" si="13"/>
        <v>415</v>
      </c>
      <c r="B430" s="6"/>
      <c r="C430" s="3"/>
      <c r="D430" s="4"/>
      <c r="E430" s="5"/>
      <c r="F430" s="20" t="str">
        <f t="shared" si="12"/>
        <v/>
      </c>
      <c r="G430" s="22"/>
      <c r="H430" s="23"/>
      <c r="I430" s="24"/>
      <c r="J430" s="21"/>
      <c r="K430" s="79"/>
      <c r="L430" s="19"/>
    </row>
    <row r="431" spans="1:12" s="26" customFormat="1" ht="15.95" customHeight="1" x14ac:dyDescent="0.25">
      <c r="A431" s="135">
        <f t="shared" si="13"/>
        <v>416</v>
      </c>
      <c r="B431" s="6"/>
      <c r="C431" s="3"/>
      <c r="D431" s="4"/>
      <c r="E431" s="5"/>
      <c r="F431" s="20" t="str">
        <f t="shared" si="12"/>
        <v/>
      </c>
      <c r="G431" s="22"/>
      <c r="H431" s="23"/>
      <c r="I431" s="24"/>
      <c r="J431" s="21"/>
      <c r="K431" s="79"/>
      <c r="L431" s="19"/>
    </row>
    <row r="432" spans="1:12" s="26" customFormat="1" ht="15.95" customHeight="1" x14ac:dyDescent="0.25">
      <c r="A432" s="135">
        <f t="shared" si="13"/>
        <v>417</v>
      </c>
      <c r="B432" s="6"/>
      <c r="C432" s="3"/>
      <c r="D432" s="4"/>
      <c r="E432" s="5"/>
      <c r="F432" s="20" t="str">
        <f t="shared" si="12"/>
        <v/>
      </c>
      <c r="G432" s="22"/>
      <c r="H432" s="23"/>
      <c r="I432" s="24"/>
      <c r="J432" s="21"/>
      <c r="K432" s="79"/>
      <c r="L432" s="19"/>
    </row>
    <row r="433" spans="1:12" s="26" customFormat="1" ht="15.95" customHeight="1" x14ac:dyDescent="0.25">
      <c r="A433" s="135">
        <f t="shared" si="13"/>
        <v>418</v>
      </c>
      <c r="B433" s="6"/>
      <c r="C433" s="3"/>
      <c r="D433" s="4"/>
      <c r="E433" s="5"/>
      <c r="F433" s="20" t="str">
        <f t="shared" si="12"/>
        <v/>
      </c>
      <c r="G433" s="22"/>
      <c r="H433" s="23"/>
      <c r="I433" s="24"/>
      <c r="J433" s="21"/>
      <c r="K433" s="79"/>
      <c r="L433" s="19"/>
    </row>
    <row r="434" spans="1:12" s="26" customFormat="1" ht="15.95" customHeight="1" x14ac:dyDescent="0.25">
      <c r="A434" s="135">
        <f t="shared" si="13"/>
        <v>419</v>
      </c>
      <c r="B434" s="6"/>
      <c r="C434" s="3"/>
      <c r="D434" s="4"/>
      <c r="E434" s="5"/>
      <c r="F434" s="20" t="str">
        <f t="shared" si="12"/>
        <v/>
      </c>
      <c r="G434" s="22"/>
      <c r="H434" s="23"/>
      <c r="I434" s="24"/>
      <c r="J434" s="21"/>
      <c r="K434" s="79"/>
      <c r="L434" s="19"/>
    </row>
    <row r="435" spans="1:12" s="26" customFormat="1" ht="15.95" customHeight="1" x14ac:dyDescent="0.25">
      <c r="A435" s="135">
        <f t="shared" si="13"/>
        <v>420</v>
      </c>
      <c r="B435" s="6"/>
      <c r="C435" s="3"/>
      <c r="D435" s="4"/>
      <c r="E435" s="5"/>
      <c r="F435" s="20" t="str">
        <f t="shared" si="12"/>
        <v/>
      </c>
      <c r="G435" s="22"/>
      <c r="H435" s="23"/>
      <c r="I435" s="24"/>
      <c r="J435" s="21"/>
      <c r="K435" s="79"/>
      <c r="L435" s="19"/>
    </row>
    <row r="436" spans="1:12" s="26" customFormat="1" ht="15.95" customHeight="1" x14ac:dyDescent="0.25">
      <c r="A436" s="135">
        <f t="shared" si="13"/>
        <v>421</v>
      </c>
      <c r="B436" s="6"/>
      <c r="C436" s="3"/>
      <c r="D436" s="4"/>
      <c r="E436" s="5"/>
      <c r="F436" s="20" t="str">
        <f t="shared" si="12"/>
        <v/>
      </c>
      <c r="G436" s="22"/>
      <c r="H436" s="23"/>
      <c r="I436" s="24"/>
      <c r="J436" s="21"/>
      <c r="K436" s="79"/>
      <c r="L436" s="19"/>
    </row>
    <row r="437" spans="1:12" s="26" customFormat="1" ht="15.95" customHeight="1" x14ac:dyDescent="0.25">
      <c r="A437" s="135">
        <f t="shared" si="13"/>
        <v>422</v>
      </c>
      <c r="B437" s="6"/>
      <c r="C437" s="3"/>
      <c r="D437" s="4"/>
      <c r="E437" s="5"/>
      <c r="F437" s="20" t="str">
        <f t="shared" si="12"/>
        <v/>
      </c>
      <c r="G437" s="22"/>
      <c r="H437" s="23"/>
      <c r="I437" s="24"/>
      <c r="J437" s="21"/>
      <c r="K437" s="79"/>
      <c r="L437" s="19"/>
    </row>
    <row r="438" spans="1:12" s="26" customFormat="1" ht="15.95" customHeight="1" x14ac:dyDescent="0.25">
      <c r="A438" s="135">
        <f t="shared" si="13"/>
        <v>423</v>
      </c>
      <c r="B438" s="6"/>
      <c r="C438" s="3"/>
      <c r="D438" s="4"/>
      <c r="E438" s="5"/>
      <c r="F438" s="20" t="str">
        <f t="shared" si="12"/>
        <v/>
      </c>
      <c r="G438" s="22"/>
      <c r="H438" s="23"/>
      <c r="I438" s="24"/>
      <c r="J438" s="21"/>
      <c r="K438" s="79"/>
      <c r="L438" s="19"/>
    </row>
    <row r="439" spans="1:12" s="26" customFormat="1" ht="15.95" customHeight="1" x14ac:dyDescent="0.25">
      <c r="A439" s="135">
        <f t="shared" si="13"/>
        <v>424</v>
      </c>
      <c r="B439" s="6"/>
      <c r="C439" s="3"/>
      <c r="D439" s="4"/>
      <c r="E439" s="5"/>
      <c r="F439" s="20" t="str">
        <f t="shared" si="12"/>
        <v/>
      </c>
      <c r="G439" s="22"/>
      <c r="H439" s="23"/>
      <c r="I439" s="24"/>
      <c r="J439" s="21"/>
      <c r="K439" s="79"/>
      <c r="L439" s="19"/>
    </row>
    <row r="440" spans="1:12" s="26" customFormat="1" ht="15.95" customHeight="1" x14ac:dyDescent="0.25">
      <c r="A440" s="135">
        <f t="shared" si="13"/>
        <v>425</v>
      </c>
      <c r="B440" s="6"/>
      <c r="C440" s="3"/>
      <c r="D440" s="4"/>
      <c r="E440" s="5"/>
      <c r="F440" s="20" t="str">
        <f t="shared" si="12"/>
        <v/>
      </c>
      <c r="G440" s="22"/>
      <c r="H440" s="23"/>
      <c r="I440" s="24"/>
      <c r="J440" s="21"/>
      <c r="K440" s="79"/>
      <c r="L440" s="19"/>
    </row>
    <row r="441" spans="1:12" s="26" customFormat="1" ht="15.95" customHeight="1" x14ac:dyDescent="0.25">
      <c r="A441" s="135">
        <f t="shared" si="13"/>
        <v>426</v>
      </c>
      <c r="B441" s="6"/>
      <c r="C441" s="3"/>
      <c r="D441" s="4"/>
      <c r="E441" s="5"/>
      <c r="F441" s="20" t="str">
        <f t="shared" si="12"/>
        <v/>
      </c>
      <c r="G441" s="22"/>
      <c r="H441" s="23"/>
      <c r="I441" s="24"/>
      <c r="J441" s="21"/>
      <c r="K441" s="79"/>
      <c r="L441" s="19"/>
    </row>
    <row r="442" spans="1:12" s="26" customFormat="1" ht="15.95" customHeight="1" x14ac:dyDescent="0.25">
      <c r="A442" s="135">
        <f t="shared" si="13"/>
        <v>427</v>
      </c>
      <c r="B442" s="6"/>
      <c r="C442" s="3"/>
      <c r="D442" s="4"/>
      <c r="E442" s="5"/>
      <c r="F442" s="20" t="str">
        <f t="shared" si="12"/>
        <v/>
      </c>
      <c r="G442" s="22"/>
      <c r="H442" s="23"/>
      <c r="I442" s="24"/>
      <c r="J442" s="21"/>
      <c r="K442" s="79"/>
      <c r="L442" s="19"/>
    </row>
    <row r="443" spans="1:12" s="26" customFormat="1" ht="15.95" customHeight="1" x14ac:dyDescent="0.25">
      <c r="A443" s="135">
        <f t="shared" si="13"/>
        <v>428</v>
      </c>
      <c r="B443" s="6"/>
      <c r="C443" s="3"/>
      <c r="D443" s="4"/>
      <c r="E443" s="5"/>
      <c r="F443" s="20" t="str">
        <f t="shared" si="12"/>
        <v/>
      </c>
      <c r="G443" s="22"/>
      <c r="H443" s="23"/>
      <c r="I443" s="24"/>
      <c r="J443" s="21"/>
      <c r="K443" s="79"/>
      <c r="L443" s="19"/>
    </row>
    <row r="444" spans="1:12" s="26" customFormat="1" ht="15.95" customHeight="1" x14ac:dyDescent="0.25">
      <c r="A444" s="135">
        <f t="shared" si="13"/>
        <v>429</v>
      </c>
      <c r="B444" s="6"/>
      <c r="C444" s="3"/>
      <c r="D444" s="4"/>
      <c r="E444" s="5"/>
      <c r="F444" s="20" t="str">
        <f t="shared" si="12"/>
        <v/>
      </c>
      <c r="G444" s="22"/>
      <c r="H444" s="23"/>
      <c r="I444" s="24"/>
      <c r="J444" s="21"/>
      <c r="K444" s="79"/>
      <c r="L444" s="19"/>
    </row>
    <row r="445" spans="1:12" s="26" customFormat="1" ht="15.95" customHeight="1" x14ac:dyDescent="0.25">
      <c r="A445" s="135">
        <f t="shared" si="13"/>
        <v>430</v>
      </c>
      <c r="B445" s="6"/>
      <c r="C445" s="3"/>
      <c r="D445" s="4"/>
      <c r="E445" s="5"/>
      <c r="F445" s="20" t="str">
        <f t="shared" si="12"/>
        <v/>
      </c>
      <c r="G445" s="22"/>
      <c r="H445" s="23"/>
      <c r="I445" s="24"/>
      <c r="J445" s="21"/>
      <c r="K445" s="79"/>
      <c r="L445" s="19"/>
    </row>
    <row r="446" spans="1:12" s="26" customFormat="1" ht="15.95" customHeight="1" x14ac:dyDescent="0.25">
      <c r="A446" s="135">
        <f t="shared" si="13"/>
        <v>431</v>
      </c>
      <c r="B446" s="6"/>
      <c r="C446" s="3"/>
      <c r="D446" s="4"/>
      <c r="E446" s="5"/>
      <c r="F446" s="20" t="str">
        <f t="shared" si="12"/>
        <v/>
      </c>
      <c r="G446" s="22"/>
      <c r="H446" s="23"/>
      <c r="I446" s="24"/>
      <c r="J446" s="21"/>
      <c r="K446" s="79"/>
      <c r="L446" s="19"/>
    </row>
    <row r="447" spans="1:12" s="26" customFormat="1" ht="15.95" customHeight="1" x14ac:dyDescent="0.25">
      <c r="A447" s="135">
        <f t="shared" si="13"/>
        <v>432</v>
      </c>
      <c r="B447" s="6"/>
      <c r="C447" s="3"/>
      <c r="D447" s="4"/>
      <c r="E447" s="5"/>
      <c r="F447" s="20" t="str">
        <f t="shared" si="12"/>
        <v/>
      </c>
      <c r="G447" s="22"/>
      <c r="H447" s="23"/>
      <c r="I447" s="24"/>
      <c r="J447" s="21"/>
      <c r="K447" s="79"/>
      <c r="L447" s="19"/>
    </row>
    <row r="448" spans="1:12" s="26" customFormat="1" ht="15.95" customHeight="1" x14ac:dyDescent="0.25">
      <c r="A448" s="135">
        <f t="shared" si="13"/>
        <v>433</v>
      </c>
      <c r="B448" s="6"/>
      <c r="C448" s="3"/>
      <c r="D448" s="4"/>
      <c r="E448" s="5"/>
      <c r="F448" s="20" t="str">
        <f t="shared" si="12"/>
        <v/>
      </c>
      <c r="G448" s="22"/>
      <c r="H448" s="23"/>
      <c r="I448" s="24"/>
      <c r="J448" s="21"/>
      <c r="K448" s="79"/>
      <c r="L448" s="19"/>
    </row>
    <row r="449" spans="1:12" s="26" customFormat="1" ht="15.95" customHeight="1" x14ac:dyDescent="0.25">
      <c r="A449" s="135">
        <f t="shared" si="13"/>
        <v>434</v>
      </c>
      <c r="B449" s="6"/>
      <c r="C449" s="3"/>
      <c r="D449" s="4"/>
      <c r="E449" s="5"/>
      <c r="F449" s="20" t="str">
        <f t="shared" si="12"/>
        <v/>
      </c>
      <c r="G449" s="22"/>
      <c r="H449" s="23"/>
      <c r="I449" s="24"/>
      <c r="J449" s="21"/>
      <c r="K449" s="79"/>
      <c r="L449" s="19"/>
    </row>
    <row r="450" spans="1:12" s="26" customFormat="1" ht="15.95" customHeight="1" x14ac:dyDescent="0.25">
      <c r="A450" s="135">
        <f t="shared" si="13"/>
        <v>435</v>
      </c>
      <c r="B450" s="6"/>
      <c r="C450" s="3"/>
      <c r="D450" s="4"/>
      <c r="E450" s="5"/>
      <c r="F450" s="20" t="str">
        <f t="shared" si="12"/>
        <v/>
      </c>
      <c r="G450" s="22"/>
      <c r="H450" s="23"/>
      <c r="I450" s="24"/>
      <c r="J450" s="21"/>
      <c r="K450" s="79"/>
      <c r="L450" s="19"/>
    </row>
    <row r="451" spans="1:12" s="26" customFormat="1" ht="15.95" customHeight="1" x14ac:dyDescent="0.25">
      <c r="A451" s="135">
        <f t="shared" si="13"/>
        <v>436</v>
      </c>
      <c r="B451" s="6"/>
      <c r="C451" s="3"/>
      <c r="D451" s="4"/>
      <c r="E451" s="5"/>
      <c r="F451" s="20" t="str">
        <f t="shared" si="12"/>
        <v/>
      </c>
      <c r="G451" s="22"/>
      <c r="H451" s="23"/>
      <c r="I451" s="24"/>
      <c r="J451" s="21"/>
      <c r="K451" s="79"/>
      <c r="L451" s="19"/>
    </row>
    <row r="452" spans="1:12" s="26" customFormat="1" ht="15.95" customHeight="1" x14ac:dyDescent="0.25">
      <c r="A452" s="135">
        <f t="shared" si="13"/>
        <v>437</v>
      </c>
      <c r="B452" s="6"/>
      <c r="C452" s="3"/>
      <c r="D452" s="4"/>
      <c r="E452" s="5"/>
      <c r="F452" s="20" t="str">
        <f t="shared" si="12"/>
        <v/>
      </c>
      <c r="G452" s="22"/>
      <c r="H452" s="23"/>
      <c r="I452" s="24"/>
      <c r="J452" s="21"/>
      <c r="K452" s="79"/>
      <c r="L452" s="19"/>
    </row>
    <row r="453" spans="1:12" s="26" customFormat="1" ht="15.95" customHeight="1" x14ac:dyDescent="0.25">
      <c r="A453" s="135">
        <f t="shared" si="13"/>
        <v>438</v>
      </c>
      <c r="B453" s="6"/>
      <c r="C453" s="3"/>
      <c r="D453" s="4"/>
      <c r="E453" s="5"/>
      <c r="F453" s="20" t="str">
        <f t="shared" si="12"/>
        <v/>
      </c>
      <c r="G453" s="22"/>
      <c r="H453" s="23"/>
      <c r="I453" s="24"/>
      <c r="J453" s="21"/>
      <c r="K453" s="79"/>
      <c r="L453" s="19"/>
    </row>
    <row r="454" spans="1:12" s="26" customFormat="1" ht="15.95" customHeight="1" x14ac:dyDescent="0.25">
      <c r="A454" s="135">
        <f t="shared" si="13"/>
        <v>439</v>
      </c>
      <c r="B454" s="6"/>
      <c r="C454" s="3"/>
      <c r="D454" s="4"/>
      <c r="E454" s="5"/>
      <c r="F454" s="20" t="str">
        <f t="shared" si="12"/>
        <v/>
      </c>
      <c r="G454" s="22"/>
      <c r="H454" s="23"/>
      <c r="I454" s="24"/>
      <c r="J454" s="21"/>
      <c r="K454" s="79"/>
      <c r="L454" s="19"/>
    </row>
    <row r="455" spans="1:12" s="26" customFormat="1" ht="15.95" customHeight="1" x14ac:dyDescent="0.25">
      <c r="A455" s="135">
        <f t="shared" si="13"/>
        <v>440</v>
      </c>
      <c r="B455" s="6"/>
      <c r="C455" s="3"/>
      <c r="D455" s="4"/>
      <c r="E455" s="5"/>
      <c r="F455" s="20" t="str">
        <f t="shared" si="12"/>
        <v/>
      </c>
      <c r="G455" s="22"/>
      <c r="H455" s="23"/>
      <c r="I455" s="24"/>
      <c r="J455" s="21"/>
      <c r="K455" s="79"/>
      <c r="L455" s="19"/>
    </row>
    <row r="456" spans="1:12" s="26" customFormat="1" ht="15.95" customHeight="1" x14ac:dyDescent="0.25">
      <c r="A456" s="135">
        <f t="shared" si="13"/>
        <v>441</v>
      </c>
      <c r="B456" s="6"/>
      <c r="C456" s="3"/>
      <c r="D456" s="4"/>
      <c r="E456" s="5"/>
      <c r="F456" s="20" t="str">
        <f t="shared" si="12"/>
        <v/>
      </c>
      <c r="G456" s="22"/>
      <c r="H456" s="23"/>
      <c r="I456" s="24"/>
      <c r="J456" s="21"/>
      <c r="K456" s="79"/>
      <c r="L456" s="19"/>
    </row>
    <row r="457" spans="1:12" s="26" customFormat="1" ht="15.95" customHeight="1" x14ac:dyDescent="0.25">
      <c r="A457" s="135">
        <f t="shared" si="13"/>
        <v>442</v>
      </c>
      <c r="B457" s="6"/>
      <c r="C457" s="3"/>
      <c r="D457" s="4"/>
      <c r="E457" s="5"/>
      <c r="F457" s="20" t="str">
        <f t="shared" si="12"/>
        <v/>
      </c>
      <c r="G457" s="22"/>
      <c r="H457" s="23"/>
      <c r="I457" s="24"/>
      <c r="J457" s="21"/>
      <c r="K457" s="79"/>
      <c r="L457" s="19"/>
    </row>
    <row r="458" spans="1:12" s="26" customFormat="1" ht="15.95" customHeight="1" x14ac:dyDescent="0.25">
      <c r="A458" s="135">
        <f t="shared" si="13"/>
        <v>443</v>
      </c>
      <c r="B458" s="6"/>
      <c r="C458" s="3"/>
      <c r="D458" s="4"/>
      <c r="E458" s="5"/>
      <c r="F458" s="20" t="str">
        <f t="shared" si="12"/>
        <v/>
      </c>
      <c r="G458" s="22"/>
      <c r="H458" s="23"/>
      <c r="I458" s="24"/>
      <c r="J458" s="21"/>
      <c r="K458" s="79"/>
      <c r="L458" s="19"/>
    </row>
    <row r="459" spans="1:12" s="26" customFormat="1" ht="15.95" customHeight="1" x14ac:dyDescent="0.25">
      <c r="A459" s="135">
        <f t="shared" si="13"/>
        <v>444</v>
      </c>
      <c r="B459" s="6"/>
      <c r="C459" s="3"/>
      <c r="D459" s="4"/>
      <c r="E459" s="5"/>
      <c r="F459" s="20" t="str">
        <f t="shared" si="12"/>
        <v/>
      </c>
      <c r="G459" s="22"/>
      <c r="H459" s="23"/>
      <c r="I459" s="24"/>
      <c r="J459" s="21"/>
      <c r="K459" s="79"/>
      <c r="L459" s="19"/>
    </row>
    <row r="460" spans="1:12" s="26" customFormat="1" ht="15.95" customHeight="1" x14ac:dyDescent="0.25">
      <c r="A460" s="135">
        <f t="shared" si="13"/>
        <v>445</v>
      </c>
      <c r="B460" s="6"/>
      <c r="C460" s="3"/>
      <c r="D460" s="4"/>
      <c r="E460" s="5"/>
      <c r="F460" s="20" t="str">
        <f t="shared" si="12"/>
        <v/>
      </c>
      <c r="G460" s="22"/>
      <c r="H460" s="23"/>
      <c r="I460" s="24"/>
      <c r="J460" s="21"/>
      <c r="K460" s="79"/>
      <c r="L460" s="19"/>
    </row>
    <row r="461" spans="1:12" s="26" customFormat="1" ht="15.95" customHeight="1" x14ac:dyDescent="0.25">
      <c r="A461" s="135">
        <f t="shared" si="13"/>
        <v>446</v>
      </c>
      <c r="B461" s="6"/>
      <c r="C461" s="3"/>
      <c r="D461" s="4"/>
      <c r="E461" s="5"/>
      <c r="F461" s="20" t="str">
        <f t="shared" si="12"/>
        <v/>
      </c>
      <c r="G461" s="22"/>
      <c r="H461" s="23"/>
      <c r="I461" s="24"/>
      <c r="J461" s="21"/>
      <c r="K461" s="79"/>
      <c r="L461" s="19"/>
    </row>
    <row r="462" spans="1:12" s="26" customFormat="1" ht="15.95" customHeight="1" x14ac:dyDescent="0.25">
      <c r="A462" s="135">
        <f t="shared" si="13"/>
        <v>447</v>
      </c>
      <c r="B462" s="6"/>
      <c r="C462" s="3"/>
      <c r="D462" s="4"/>
      <c r="E462" s="5"/>
      <c r="F462" s="20" t="str">
        <f t="shared" si="12"/>
        <v/>
      </c>
      <c r="G462" s="22"/>
      <c r="H462" s="23"/>
      <c r="I462" s="24"/>
      <c r="J462" s="21"/>
      <c r="K462" s="79"/>
      <c r="L462" s="19"/>
    </row>
    <row r="463" spans="1:12" s="26" customFormat="1" ht="15.95" customHeight="1" x14ac:dyDescent="0.25">
      <c r="A463" s="135">
        <f t="shared" si="13"/>
        <v>448</v>
      </c>
      <c r="B463" s="6"/>
      <c r="C463" s="3"/>
      <c r="D463" s="4"/>
      <c r="E463" s="5"/>
      <c r="F463" s="20" t="str">
        <f t="shared" si="12"/>
        <v/>
      </c>
      <c r="G463" s="22"/>
      <c r="H463" s="23"/>
      <c r="I463" s="24"/>
      <c r="J463" s="21"/>
      <c r="K463" s="79"/>
      <c r="L463" s="19"/>
    </row>
    <row r="464" spans="1:12" s="26" customFormat="1" ht="15.95" customHeight="1" x14ac:dyDescent="0.25">
      <c r="A464" s="135">
        <f t="shared" si="13"/>
        <v>449</v>
      </c>
      <c r="B464" s="6"/>
      <c r="C464" s="3"/>
      <c r="D464" s="4"/>
      <c r="E464" s="5"/>
      <c r="F464" s="20" t="str">
        <f t="shared" ref="F464:F515" si="14">IF(B464="","",VLOOKUP(B464,DEKORJI_PODATKI,2,FALSE))</f>
        <v/>
      </c>
      <c r="G464" s="22"/>
      <c r="H464" s="23"/>
      <c r="I464" s="24"/>
      <c r="J464" s="21"/>
      <c r="K464" s="79"/>
      <c r="L464" s="19"/>
    </row>
    <row r="465" spans="1:12" s="26" customFormat="1" ht="15.95" customHeight="1" x14ac:dyDescent="0.25">
      <c r="A465" s="135">
        <f t="shared" ref="A465:A515" si="15">IF(ISNUMBER(A464),A464+1,1)</f>
        <v>450</v>
      </c>
      <c r="B465" s="6"/>
      <c r="C465" s="3"/>
      <c r="D465" s="4"/>
      <c r="E465" s="5"/>
      <c r="F465" s="20" t="str">
        <f t="shared" si="14"/>
        <v/>
      </c>
      <c r="G465" s="22"/>
      <c r="H465" s="23"/>
      <c r="I465" s="24"/>
      <c r="J465" s="21"/>
      <c r="K465" s="79"/>
      <c r="L465" s="19"/>
    </row>
    <row r="466" spans="1:12" s="26" customFormat="1" ht="15.95" customHeight="1" x14ac:dyDescent="0.25">
      <c r="A466" s="135">
        <f t="shared" si="15"/>
        <v>451</v>
      </c>
      <c r="B466" s="6"/>
      <c r="C466" s="3"/>
      <c r="D466" s="4"/>
      <c r="E466" s="5"/>
      <c r="F466" s="20" t="str">
        <f t="shared" si="14"/>
        <v/>
      </c>
      <c r="G466" s="22"/>
      <c r="H466" s="23"/>
      <c r="I466" s="24"/>
      <c r="J466" s="21"/>
      <c r="K466" s="79"/>
      <c r="L466" s="19"/>
    </row>
    <row r="467" spans="1:12" s="26" customFormat="1" ht="15.95" customHeight="1" x14ac:dyDescent="0.25">
      <c r="A467" s="135">
        <f t="shared" si="15"/>
        <v>452</v>
      </c>
      <c r="B467" s="6"/>
      <c r="C467" s="3"/>
      <c r="D467" s="4"/>
      <c r="E467" s="5"/>
      <c r="F467" s="20" t="str">
        <f t="shared" si="14"/>
        <v/>
      </c>
      <c r="G467" s="22"/>
      <c r="H467" s="23"/>
      <c r="I467" s="24"/>
      <c r="J467" s="21"/>
      <c r="K467" s="79"/>
      <c r="L467" s="19"/>
    </row>
    <row r="468" spans="1:12" s="26" customFormat="1" ht="15.95" customHeight="1" x14ac:dyDescent="0.25">
      <c r="A468" s="135">
        <f t="shared" si="15"/>
        <v>453</v>
      </c>
      <c r="B468" s="6"/>
      <c r="C468" s="3"/>
      <c r="D468" s="4"/>
      <c r="E468" s="5"/>
      <c r="F468" s="20" t="str">
        <f t="shared" si="14"/>
        <v/>
      </c>
      <c r="G468" s="22"/>
      <c r="H468" s="23"/>
      <c r="I468" s="24"/>
      <c r="J468" s="21"/>
      <c r="K468" s="79"/>
      <c r="L468" s="19"/>
    </row>
    <row r="469" spans="1:12" s="26" customFormat="1" ht="15.95" customHeight="1" x14ac:dyDescent="0.25">
      <c r="A469" s="135">
        <f t="shared" si="15"/>
        <v>454</v>
      </c>
      <c r="B469" s="6"/>
      <c r="C469" s="3"/>
      <c r="D469" s="4"/>
      <c r="E469" s="5"/>
      <c r="F469" s="20" t="str">
        <f t="shared" si="14"/>
        <v/>
      </c>
      <c r="G469" s="22"/>
      <c r="H469" s="23"/>
      <c r="I469" s="24"/>
      <c r="J469" s="21"/>
      <c r="K469" s="79"/>
      <c r="L469" s="19"/>
    </row>
    <row r="470" spans="1:12" s="26" customFormat="1" ht="15.95" customHeight="1" x14ac:dyDescent="0.25">
      <c r="A470" s="135">
        <f t="shared" si="15"/>
        <v>455</v>
      </c>
      <c r="B470" s="6"/>
      <c r="C470" s="3"/>
      <c r="D470" s="4"/>
      <c r="E470" s="5"/>
      <c r="F470" s="20" t="str">
        <f t="shared" si="14"/>
        <v/>
      </c>
      <c r="G470" s="22"/>
      <c r="H470" s="23"/>
      <c r="I470" s="24"/>
      <c r="J470" s="21"/>
      <c r="K470" s="79"/>
      <c r="L470" s="19"/>
    </row>
    <row r="471" spans="1:12" s="26" customFormat="1" ht="15.95" customHeight="1" x14ac:dyDescent="0.25">
      <c r="A471" s="135">
        <f t="shared" si="15"/>
        <v>456</v>
      </c>
      <c r="B471" s="6"/>
      <c r="C471" s="3"/>
      <c r="D471" s="4"/>
      <c r="E471" s="5"/>
      <c r="F471" s="20" t="str">
        <f t="shared" si="14"/>
        <v/>
      </c>
      <c r="G471" s="22"/>
      <c r="H471" s="23"/>
      <c r="I471" s="24"/>
      <c r="J471" s="21"/>
      <c r="K471" s="79"/>
      <c r="L471" s="19"/>
    </row>
    <row r="472" spans="1:12" s="26" customFormat="1" ht="15.95" customHeight="1" x14ac:dyDescent="0.25">
      <c r="A472" s="135">
        <f t="shared" si="15"/>
        <v>457</v>
      </c>
      <c r="B472" s="6"/>
      <c r="C472" s="3"/>
      <c r="D472" s="4"/>
      <c r="E472" s="5"/>
      <c r="F472" s="20" t="str">
        <f t="shared" si="14"/>
        <v/>
      </c>
      <c r="G472" s="22"/>
      <c r="H472" s="23"/>
      <c r="I472" s="24"/>
      <c r="J472" s="21"/>
      <c r="K472" s="79"/>
      <c r="L472" s="19"/>
    </row>
    <row r="473" spans="1:12" s="26" customFormat="1" ht="15.95" customHeight="1" x14ac:dyDescent="0.25">
      <c r="A473" s="135">
        <f t="shared" si="15"/>
        <v>458</v>
      </c>
      <c r="B473" s="6"/>
      <c r="C473" s="3"/>
      <c r="D473" s="4"/>
      <c r="E473" s="5"/>
      <c r="F473" s="20" t="str">
        <f t="shared" si="14"/>
        <v/>
      </c>
      <c r="G473" s="22"/>
      <c r="H473" s="23"/>
      <c r="I473" s="24"/>
      <c r="J473" s="21"/>
      <c r="K473" s="79"/>
      <c r="L473" s="19"/>
    </row>
    <row r="474" spans="1:12" s="26" customFormat="1" ht="15.95" customHeight="1" x14ac:dyDescent="0.25">
      <c r="A474" s="135">
        <f t="shared" si="15"/>
        <v>459</v>
      </c>
      <c r="B474" s="6"/>
      <c r="C474" s="3"/>
      <c r="D474" s="4"/>
      <c r="E474" s="5"/>
      <c r="F474" s="20" t="str">
        <f t="shared" si="14"/>
        <v/>
      </c>
      <c r="G474" s="22"/>
      <c r="H474" s="23"/>
      <c r="I474" s="24"/>
      <c r="J474" s="21"/>
      <c r="K474" s="79"/>
      <c r="L474" s="19"/>
    </row>
    <row r="475" spans="1:12" s="26" customFormat="1" ht="15.95" customHeight="1" x14ac:dyDescent="0.25">
      <c r="A475" s="135">
        <f t="shared" si="15"/>
        <v>460</v>
      </c>
      <c r="B475" s="6"/>
      <c r="C475" s="3"/>
      <c r="D475" s="4"/>
      <c r="E475" s="5"/>
      <c r="F475" s="20" t="str">
        <f t="shared" si="14"/>
        <v/>
      </c>
      <c r="G475" s="22"/>
      <c r="H475" s="23"/>
      <c r="I475" s="24"/>
      <c r="J475" s="21"/>
      <c r="K475" s="79"/>
      <c r="L475" s="19"/>
    </row>
    <row r="476" spans="1:12" s="26" customFormat="1" ht="15.95" customHeight="1" x14ac:dyDescent="0.25">
      <c r="A476" s="135">
        <f t="shared" si="15"/>
        <v>461</v>
      </c>
      <c r="B476" s="6"/>
      <c r="C476" s="3"/>
      <c r="D476" s="4"/>
      <c r="E476" s="5"/>
      <c r="F476" s="20" t="str">
        <f t="shared" si="14"/>
        <v/>
      </c>
      <c r="G476" s="22"/>
      <c r="H476" s="23"/>
      <c r="I476" s="24"/>
      <c r="J476" s="21"/>
      <c r="K476" s="79"/>
      <c r="L476" s="19"/>
    </row>
    <row r="477" spans="1:12" s="26" customFormat="1" ht="15.95" customHeight="1" x14ac:dyDescent="0.25">
      <c r="A477" s="135">
        <f t="shared" si="15"/>
        <v>462</v>
      </c>
      <c r="B477" s="6"/>
      <c r="C477" s="3"/>
      <c r="D477" s="4"/>
      <c r="E477" s="5"/>
      <c r="F477" s="20" t="str">
        <f t="shared" si="14"/>
        <v/>
      </c>
      <c r="G477" s="22"/>
      <c r="H477" s="23"/>
      <c r="I477" s="24"/>
      <c r="J477" s="21"/>
      <c r="K477" s="79"/>
      <c r="L477" s="19"/>
    </row>
    <row r="478" spans="1:12" s="26" customFormat="1" ht="15.95" customHeight="1" x14ac:dyDescent="0.25">
      <c r="A478" s="135">
        <f t="shared" si="15"/>
        <v>463</v>
      </c>
      <c r="B478" s="6"/>
      <c r="C478" s="3"/>
      <c r="D478" s="4"/>
      <c r="E478" s="5"/>
      <c r="F478" s="20" t="str">
        <f t="shared" si="14"/>
        <v/>
      </c>
      <c r="G478" s="22"/>
      <c r="H478" s="23"/>
      <c r="I478" s="24"/>
      <c r="J478" s="21"/>
      <c r="K478" s="79"/>
      <c r="L478" s="19"/>
    </row>
    <row r="479" spans="1:12" s="26" customFormat="1" ht="15.95" customHeight="1" x14ac:dyDescent="0.25">
      <c r="A479" s="135">
        <f t="shared" si="15"/>
        <v>464</v>
      </c>
      <c r="B479" s="6"/>
      <c r="C479" s="3"/>
      <c r="D479" s="4"/>
      <c r="E479" s="5"/>
      <c r="F479" s="20" t="str">
        <f t="shared" si="14"/>
        <v/>
      </c>
      <c r="G479" s="22"/>
      <c r="H479" s="23"/>
      <c r="I479" s="24"/>
      <c r="J479" s="21"/>
      <c r="K479" s="79"/>
      <c r="L479" s="19"/>
    </row>
    <row r="480" spans="1:12" s="26" customFormat="1" ht="15.95" customHeight="1" x14ac:dyDescent="0.25">
      <c r="A480" s="135">
        <f t="shared" si="15"/>
        <v>465</v>
      </c>
      <c r="B480" s="6"/>
      <c r="C480" s="3"/>
      <c r="D480" s="4"/>
      <c r="E480" s="5"/>
      <c r="F480" s="20" t="str">
        <f t="shared" si="14"/>
        <v/>
      </c>
      <c r="G480" s="22"/>
      <c r="H480" s="23"/>
      <c r="I480" s="24"/>
      <c r="J480" s="21"/>
      <c r="K480" s="79"/>
      <c r="L480" s="19"/>
    </row>
    <row r="481" spans="1:12" s="26" customFormat="1" ht="15.95" customHeight="1" x14ac:dyDescent="0.25">
      <c r="A481" s="135">
        <f t="shared" si="15"/>
        <v>466</v>
      </c>
      <c r="B481" s="6"/>
      <c r="C481" s="3"/>
      <c r="D481" s="4"/>
      <c r="E481" s="5"/>
      <c r="F481" s="20" t="str">
        <f t="shared" si="14"/>
        <v/>
      </c>
      <c r="G481" s="22"/>
      <c r="H481" s="23"/>
      <c r="I481" s="24"/>
      <c r="J481" s="21"/>
      <c r="K481" s="79"/>
      <c r="L481" s="19"/>
    </row>
    <row r="482" spans="1:12" s="26" customFormat="1" ht="15.95" customHeight="1" x14ac:dyDescent="0.25">
      <c r="A482" s="135">
        <f t="shared" si="15"/>
        <v>467</v>
      </c>
      <c r="B482" s="6"/>
      <c r="C482" s="3"/>
      <c r="D482" s="4"/>
      <c r="E482" s="5"/>
      <c r="F482" s="20" t="str">
        <f t="shared" si="14"/>
        <v/>
      </c>
      <c r="G482" s="22"/>
      <c r="H482" s="23"/>
      <c r="I482" s="24"/>
      <c r="J482" s="21"/>
      <c r="K482" s="79"/>
      <c r="L482" s="19"/>
    </row>
    <row r="483" spans="1:12" s="26" customFormat="1" ht="15.95" customHeight="1" x14ac:dyDescent="0.25">
      <c r="A483" s="135">
        <f t="shared" si="15"/>
        <v>468</v>
      </c>
      <c r="B483" s="6"/>
      <c r="C483" s="3"/>
      <c r="D483" s="4"/>
      <c r="E483" s="5"/>
      <c r="F483" s="20" t="str">
        <f t="shared" si="14"/>
        <v/>
      </c>
      <c r="G483" s="22"/>
      <c r="H483" s="23"/>
      <c r="I483" s="24"/>
      <c r="J483" s="21"/>
      <c r="K483" s="79"/>
      <c r="L483" s="19"/>
    </row>
    <row r="484" spans="1:12" s="26" customFormat="1" ht="15.95" customHeight="1" x14ac:dyDescent="0.25">
      <c r="A484" s="135">
        <f t="shared" si="15"/>
        <v>469</v>
      </c>
      <c r="B484" s="6"/>
      <c r="C484" s="3"/>
      <c r="D484" s="4"/>
      <c r="E484" s="5"/>
      <c r="F484" s="20" t="str">
        <f t="shared" si="14"/>
        <v/>
      </c>
      <c r="G484" s="22"/>
      <c r="H484" s="23"/>
      <c r="I484" s="24"/>
      <c r="J484" s="21"/>
      <c r="K484" s="79"/>
      <c r="L484" s="19"/>
    </row>
    <row r="485" spans="1:12" s="26" customFormat="1" ht="15.95" customHeight="1" x14ac:dyDescent="0.25">
      <c r="A485" s="135">
        <f t="shared" si="15"/>
        <v>470</v>
      </c>
      <c r="B485" s="6"/>
      <c r="C485" s="3"/>
      <c r="D485" s="4"/>
      <c r="E485" s="5"/>
      <c r="F485" s="20" t="str">
        <f t="shared" si="14"/>
        <v/>
      </c>
      <c r="G485" s="22"/>
      <c r="H485" s="23"/>
      <c r="I485" s="24"/>
      <c r="J485" s="21"/>
      <c r="K485" s="79"/>
      <c r="L485" s="19"/>
    </row>
    <row r="486" spans="1:12" s="26" customFormat="1" ht="15.95" customHeight="1" x14ac:dyDescent="0.25">
      <c r="A486" s="135">
        <f t="shared" si="15"/>
        <v>471</v>
      </c>
      <c r="B486" s="6"/>
      <c r="C486" s="3"/>
      <c r="D486" s="4"/>
      <c r="E486" s="5"/>
      <c r="F486" s="20" t="str">
        <f t="shared" si="14"/>
        <v/>
      </c>
      <c r="G486" s="22"/>
      <c r="H486" s="23"/>
      <c r="I486" s="24"/>
      <c r="J486" s="21"/>
      <c r="K486" s="79"/>
      <c r="L486" s="19"/>
    </row>
    <row r="487" spans="1:12" s="26" customFormat="1" ht="15.95" customHeight="1" x14ac:dyDescent="0.25">
      <c r="A487" s="135">
        <f t="shared" si="15"/>
        <v>472</v>
      </c>
      <c r="B487" s="6"/>
      <c r="C487" s="3"/>
      <c r="D487" s="4"/>
      <c r="E487" s="5"/>
      <c r="F487" s="20" t="str">
        <f t="shared" si="14"/>
        <v/>
      </c>
      <c r="G487" s="22"/>
      <c r="H487" s="23"/>
      <c r="I487" s="24"/>
      <c r="J487" s="21"/>
      <c r="K487" s="79"/>
      <c r="L487" s="19"/>
    </row>
    <row r="488" spans="1:12" s="26" customFormat="1" ht="15.95" customHeight="1" x14ac:dyDescent="0.25">
      <c r="A488" s="135">
        <f t="shared" si="15"/>
        <v>473</v>
      </c>
      <c r="B488" s="6"/>
      <c r="C488" s="3"/>
      <c r="D488" s="4"/>
      <c r="E488" s="5"/>
      <c r="F488" s="20" t="str">
        <f t="shared" si="14"/>
        <v/>
      </c>
      <c r="G488" s="22"/>
      <c r="H488" s="23"/>
      <c r="I488" s="24"/>
      <c r="J488" s="21"/>
      <c r="K488" s="79"/>
      <c r="L488" s="19"/>
    </row>
    <row r="489" spans="1:12" s="26" customFormat="1" ht="15.95" customHeight="1" x14ac:dyDescent="0.25">
      <c r="A489" s="135">
        <f t="shared" si="15"/>
        <v>474</v>
      </c>
      <c r="B489" s="6"/>
      <c r="C489" s="3"/>
      <c r="D489" s="4"/>
      <c r="E489" s="5"/>
      <c r="F489" s="20" t="str">
        <f t="shared" si="14"/>
        <v/>
      </c>
      <c r="G489" s="22"/>
      <c r="H489" s="23"/>
      <c r="I489" s="24"/>
      <c r="J489" s="21"/>
      <c r="K489" s="79"/>
      <c r="L489" s="19"/>
    </row>
    <row r="490" spans="1:12" s="26" customFormat="1" ht="15.95" customHeight="1" x14ac:dyDescent="0.25">
      <c r="A490" s="135">
        <f t="shared" si="15"/>
        <v>475</v>
      </c>
      <c r="B490" s="6"/>
      <c r="C490" s="3"/>
      <c r="D490" s="4"/>
      <c r="E490" s="5"/>
      <c r="F490" s="20" t="str">
        <f t="shared" si="14"/>
        <v/>
      </c>
      <c r="G490" s="22"/>
      <c r="H490" s="23"/>
      <c r="I490" s="24"/>
      <c r="J490" s="21"/>
      <c r="K490" s="79"/>
      <c r="L490" s="19"/>
    </row>
    <row r="491" spans="1:12" s="26" customFormat="1" ht="15.95" customHeight="1" x14ac:dyDescent="0.25">
      <c r="A491" s="135">
        <f t="shared" si="15"/>
        <v>476</v>
      </c>
      <c r="B491" s="6"/>
      <c r="C491" s="3"/>
      <c r="D491" s="4"/>
      <c r="E491" s="5"/>
      <c r="F491" s="20" t="str">
        <f t="shared" si="14"/>
        <v/>
      </c>
      <c r="G491" s="22"/>
      <c r="H491" s="23"/>
      <c r="I491" s="24"/>
      <c r="J491" s="21"/>
      <c r="K491" s="79"/>
      <c r="L491" s="19"/>
    </row>
    <row r="492" spans="1:12" s="26" customFormat="1" ht="15.95" customHeight="1" x14ac:dyDescent="0.25">
      <c r="A492" s="135">
        <f t="shared" si="15"/>
        <v>477</v>
      </c>
      <c r="B492" s="6"/>
      <c r="C492" s="3"/>
      <c r="D492" s="4"/>
      <c r="E492" s="5"/>
      <c r="F492" s="20" t="str">
        <f t="shared" si="14"/>
        <v/>
      </c>
      <c r="G492" s="22"/>
      <c r="H492" s="23"/>
      <c r="I492" s="24"/>
      <c r="J492" s="21"/>
      <c r="K492" s="79"/>
      <c r="L492" s="19"/>
    </row>
    <row r="493" spans="1:12" s="26" customFormat="1" ht="15.95" customHeight="1" x14ac:dyDescent="0.25">
      <c r="A493" s="135">
        <f t="shared" si="15"/>
        <v>478</v>
      </c>
      <c r="B493" s="6"/>
      <c r="C493" s="3"/>
      <c r="D493" s="4"/>
      <c r="E493" s="5"/>
      <c r="F493" s="20" t="str">
        <f t="shared" si="14"/>
        <v/>
      </c>
      <c r="G493" s="22"/>
      <c r="H493" s="23"/>
      <c r="I493" s="24"/>
      <c r="J493" s="21"/>
      <c r="K493" s="79"/>
      <c r="L493" s="19"/>
    </row>
    <row r="494" spans="1:12" s="26" customFormat="1" ht="15.95" customHeight="1" x14ac:dyDescent="0.25">
      <c r="A494" s="135">
        <f t="shared" si="15"/>
        <v>479</v>
      </c>
      <c r="B494" s="6"/>
      <c r="C494" s="3"/>
      <c r="D494" s="4"/>
      <c r="E494" s="5"/>
      <c r="F494" s="20" t="str">
        <f t="shared" si="14"/>
        <v/>
      </c>
      <c r="G494" s="22"/>
      <c r="H494" s="23"/>
      <c r="I494" s="24"/>
      <c r="J494" s="21"/>
      <c r="K494" s="79"/>
      <c r="L494" s="19"/>
    </row>
    <row r="495" spans="1:12" s="26" customFormat="1" ht="15.95" customHeight="1" x14ac:dyDescent="0.25">
      <c r="A495" s="135">
        <f t="shared" si="15"/>
        <v>480</v>
      </c>
      <c r="B495" s="6"/>
      <c r="C495" s="3"/>
      <c r="D495" s="4"/>
      <c r="E495" s="5"/>
      <c r="F495" s="20" t="str">
        <f t="shared" si="14"/>
        <v/>
      </c>
      <c r="G495" s="22"/>
      <c r="H495" s="23"/>
      <c r="I495" s="24"/>
      <c r="J495" s="21"/>
      <c r="K495" s="79"/>
      <c r="L495" s="19"/>
    </row>
    <row r="496" spans="1:12" s="26" customFormat="1" ht="15.95" customHeight="1" x14ac:dyDescent="0.25">
      <c r="A496" s="135">
        <f t="shared" si="15"/>
        <v>481</v>
      </c>
      <c r="B496" s="6"/>
      <c r="C496" s="3"/>
      <c r="D496" s="4"/>
      <c r="E496" s="5"/>
      <c r="F496" s="20" t="str">
        <f t="shared" si="14"/>
        <v/>
      </c>
      <c r="G496" s="22"/>
      <c r="H496" s="23"/>
      <c r="I496" s="24"/>
      <c r="J496" s="21"/>
      <c r="K496" s="79"/>
      <c r="L496" s="19"/>
    </row>
    <row r="497" spans="1:12" s="26" customFormat="1" ht="15.95" customHeight="1" x14ac:dyDescent="0.25">
      <c r="A497" s="135">
        <f t="shared" si="15"/>
        <v>482</v>
      </c>
      <c r="B497" s="6"/>
      <c r="C497" s="3"/>
      <c r="D497" s="4"/>
      <c r="E497" s="5"/>
      <c r="F497" s="20" t="str">
        <f t="shared" si="14"/>
        <v/>
      </c>
      <c r="G497" s="22"/>
      <c r="H497" s="23"/>
      <c r="I497" s="24"/>
      <c r="J497" s="21"/>
      <c r="K497" s="79"/>
      <c r="L497" s="19"/>
    </row>
    <row r="498" spans="1:12" s="26" customFormat="1" ht="15.95" customHeight="1" x14ac:dyDescent="0.25">
      <c r="A498" s="135">
        <f t="shared" si="15"/>
        <v>483</v>
      </c>
      <c r="B498" s="6"/>
      <c r="C498" s="3"/>
      <c r="D498" s="4"/>
      <c r="E498" s="5"/>
      <c r="F498" s="20" t="str">
        <f t="shared" si="14"/>
        <v/>
      </c>
      <c r="G498" s="22"/>
      <c r="H498" s="23"/>
      <c r="I498" s="24"/>
      <c r="J498" s="21"/>
      <c r="K498" s="79"/>
      <c r="L498" s="19"/>
    </row>
    <row r="499" spans="1:12" s="26" customFormat="1" ht="15.95" customHeight="1" x14ac:dyDescent="0.25">
      <c r="A499" s="135">
        <f t="shared" si="15"/>
        <v>484</v>
      </c>
      <c r="B499" s="6"/>
      <c r="C499" s="3"/>
      <c r="D499" s="4"/>
      <c r="E499" s="5"/>
      <c r="F499" s="20" t="str">
        <f t="shared" si="14"/>
        <v/>
      </c>
      <c r="G499" s="22"/>
      <c r="H499" s="23"/>
      <c r="I499" s="24"/>
      <c r="J499" s="21"/>
      <c r="K499" s="79"/>
      <c r="L499" s="19"/>
    </row>
    <row r="500" spans="1:12" s="26" customFormat="1" ht="15.95" customHeight="1" x14ac:dyDescent="0.25">
      <c r="A500" s="135">
        <f t="shared" si="15"/>
        <v>485</v>
      </c>
      <c r="B500" s="6"/>
      <c r="C500" s="3"/>
      <c r="D500" s="4"/>
      <c r="E500" s="5"/>
      <c r="F500" s="20" t="str">
        <f t="shared" si="14"/>
        <v/>
      </c>
      <c r="G500" s="22"/>
      <c r="H500" s="23"/>
      <c r="I500" s="24"/>
      <c r="J500" s="21"/>
      <c r="K500" s="79"/>
      <c r="L500" s="19"/>
    </row>
    <row r="501" spans="1:12" s="26" customFormat="1" ht="15.95" customHeight="1" x14ac:dyDescent="0.25">
      <c r="A501" s="135">
        <f t="shared" si="15"/>
        <v>486</v>
      </c>
      <c r="B501" s="6"/>
      <c r="C501" s="3"/>
      <c r="D501" s="4"/>
      <c r="E501" s="5"/>
      <c r="F501" s="20" t="str">
        <f t="shared" si="14"/>
        <v/>
      </c>
      <c r="G501" s="22"/>
      <c r="H501" s="23"/>
      <c r="I501" s="24"/>
      <c r="J501" s="21"/>
      <c r="K501" s="79"/>
      <c r="L501" s="19"/>
    </row>
    <row r="502" spans="1:12" ht="15.95" customHeight="1" x14ac:dyDescent="0.2">
      <c r="A502" s="135">
        <f t="shared" si="15"/>
        <v>487</v>
      </c>
      <c r="B502" s="6"/>
      <c r="C502" s="3"/>
      <c r="D502" s="4"/>
      <c r="E502" s="5"/>
      <c r="F502" s="20" t="str">
        <f t="shared" si="14"/>
        <v/>
      </c>
      <c r="G502" s="22"/>
      <c r="H502" s="23"/>
      <c r="I502" s="24"/>
      <c r="J502" s="21"/>
      <c r="K502" s="79"/>
      <c r="L502" s="19"/>
    </row>
    <row r="503" spans="1:12" ht="15.95" customHeight="1" x14ac:dyDescent="0.2">
      <c r="A503" s="135">
        <f t="shared" si="15"/>
        <v>488</v>
      </c>
      <c r="B503" s="6"/>
      <c r="C503" s="3"/>
      <c r="D503" s="4"/>
      <c r="E503" s="5"/>
      <c r="F503" s="20" t="str">
        <f t="shared" si="14"/>
        <v/>
      </c>
      <c r="G503" s="22"/>
      <c r="H503" s="23"/>
      <c r="I503" s="24"/>
      <c r="J503" s="21"/>
      <c r="K503" s="79"/>
      <c r="L503" s="19"/>
    </row>
    <row r="504" spans="1:12" ht="15.95" customHeight="1" x14ac:dyDescent="0.2">
      <c r="A504" s="135">
        <f t="shared" si="15"/>
        <v>489</v>
      </c>
      <c r="B504" s="6"/>
      <c r="C504" s="3"/>
      <c r="D504" s="4"/>
      <c r="E504" s="5"/>
      <c r="F504" s="20" t="str">
        <f t="shared" si="14"/>
        <v/>
      </c>
      <c r="G504" s="22"/>
      <c r="H504" s="23"/>
      <c r="I504" s="24"/>
      <c r="J504" s="21"/>
      <c r="K504" s="79"/>
      <c r="L504" s="19"/>
    </row>
    <row r="505" spans="1:12" ht="15.95" customHeight="1" x14ac:dyDescent="0.2">
      <c r="A505" s="135">
        <f t="shared" si="15"/>
        <v>490</v>
      </c>
      <c r="B505" s="6"/>
      <c r="C505" s="3"/>
      <c r="D505" s="4"/>
      <c r="E505" s="5"/>
      <c r="F505" s="20" t="str">
        <f t="shared" si="14"/>
        <v/>
      </c>
      <c r="G505" s="22"/>
      <c r="H505" s="23"/>
      <c r="I505" s="24"/>
      <c r="J505" s="21"/>
      <c r="K505" s="79"/>
      <c r="L505" s="19"/>
    </row>
    <row r="506" spans="1:12" ht="15.95" customHeight="1" x14ac:dyDescent="0.2">
      <c r="A506" s="135">
        <f t="shared" si="15"/>
        <v>491</v>
      </c>
      <c r="B506" s="6"/>
      <c r="C506" s="3"/>
      <c r="D506" s="4"/>
      <c r="E506" s="5"/>
      <c r="F506" s="20" t="str">
        <f t="shared" si="14"/>
        <v/>
      </c>
      <c r="G506" s="22"/>
      <c r="H506" s="23"/>
      <c r="I506" s="24"/>
      <c r="J506" s="21"/>
      <c r="K506" s="79"/>
      <c r="L506" s="19"/>
    </row>
    <row r="507" spans="1:12" ht="15.95" customHeight="1" x14ac:dyDescent="0.2">
      <c r="A507" s="135">
        <f t="shared" si="15"/>
        <v>492</v>
      </c>
      <c r="B507" s="6"/>
      <c r="C507" s="3"/>
      <c r="D507" s="4"/>
      <c r="E507" s="5"/>
      <c r="F507" s="20" t="str">
        <f t="shared" si="14"/>
        <v/>
      </c>
      <c r="G507" s="22"/>
      <c r="H507" s="23"/>
      <c r="I507" s="24"/>
      <c r="J507" s="21"/>
      <c r="K507" s="79"/>
      <c r="L507" s="19"/>
    </row>
    <row r="508" spans="1:12" ht="15.95" customHeight="1" x14ac:dyDescent="0.2">
      <c r="A508" s="135">
        <f t="shared" si="15"/>
        <v>493</v>
      </c>
      <c r="B508" s="6"/>
      <c r="C508" s="3"/>
      <c r="D508" s="4"/>
      <c r="E508" s="5"/>
      <c r="F508" s="20" t="str">
        <f t="shared" si="14"/>
        <v/>
      </c>
      <c r="G508" s="22"/>
      <c r="H508" s="23"/>
      <c r="I508" s="24"/>
      <c r="J508" s="21"/>
      <c r="K508" s="79"/>
      <c r="L508" s="19"/>
    </row>
    <row r="509" spans="1:12" ht="15.95" customHeight="1" x14ac:dyDescent="0.2">
      <c r="A509" s="135">
        <f t="shared" si="15"/>
        <v>494</v>
      </c>
      <c r="B509" s="6"/>
      <c r="C509" s="3"/>
      <c r="D509" s="4"/>
      <c r="E509" s="5"/>
      <c r="F509" s="20" t="str">
        <f t="shared" si="14"/>
        <v/>
      </c>
      <c r="G509" s="22"/>
      <c r="H509" s="23"/>
      <c r="I509" s="24"/>
      <c r="J509" s="21"/>
      <c r="K509" s="79"/>
      <c r="L509" s="19"/>
    </row>
    <row r="510" spans="1:12" ht="15.95" customHeight="1" x14ac:dyDescent="0.2">
      <c r="A510" s="135">
        <f t="shared" si="15"/>
        <v>495</v>
      </c>
      <c r="B510" s="6"/>
      <c r="C510" s="3"/>
      <c r="D510" s="4"/>
      <c r="E510" s="5"/>
      <c r="F510" s="20" t="str">
        <f t="shared" si="14"/>
        <v/>
      </c>
      <c r="G510" s="22"/>
      <c r="H510" s="23"/>
      <c r="I510" s="24"/>
      <c r="J510" s="21"/>
      <c r="K510" s="79"/>
      <c r="L510" s="19"/>
    </row>
    <row r="511" spans="1:12" ht="15.95" customHeight="1" x14ac:dyDescent="0.2">
      <c r="A511" s="135">
        <f t="shared" si="15"/>
        <v>496</v>
      </c>
      <c r="B511" s="6"/>
      <c r="C511" s="3"/>
      <c r="D511" s="4"/>
      <c r="E511" s="5"/>
      <c r="F511" s="20" t="str">
        <f t="shared" si="14"/>
        <v/>
      </c>
      <c r="G511" s="22"/>
      <c r="H511" s="23"/>
      <c r="I511" s="24"/>
      <c r="J511" s="21"/>
      <c r="K511" s="79"/>
      <c r="L511" s="19"/>
    </row>
    <row r="512" spans="1:12" ht="15.95" customHeight="1" x14ac:dyDescent="0.2">
      <c r="A512" s="135">
        <f t="shared" si="15"/>
        <v>497</v>
      </c>
      <c r="B512" s="6"/>
      <c r="C512" s="3"/>
      <c r="D512" s="4"/>
      <c r="E512" s="5"/>
      <c r="F512" s="20" t="str">
        <f t="shared" si="14"/>
        <v/>
      </c>
      <c r="G512" s="22"/>
      <c r="H512" s="23"/>
      <c r="I512" s="24"/>
      <c r="J512" s="21"/>
      <c r="K512" s="79"/>
      <c r="L512" s="19"/>
    </row>
    <row r="513" spans="1:12" ht="15.95" customHeight="1" x14ac:dyDescent="0.2">
      <c r="A513" s="135">
        <f t="shared" si="15"/>
        <v>498</v>
      </c>
      <c r="B513" s="6"/>
      <c r="C513" s="3"/>
      <c r="D513" s="4"/>
      <c r="E513" s="5"/>
      <c r="F513" s="20" t="str">
        <f t="shared" si="14"/>
        <v/>
      </c>
      <c r="G513" s="22"/>
      <c r="H513" s="23"/>
      <c r="I513" s="24"/>
      <c r="J513" s="21"/>
      <c r="K513" s="79"/>
      <c r="L513" s="19"/>
    </row>
    <row r="514" spans="1:12" ht="15.95" customHeight="1" x14ac:dyDescent="0.2">
      <c r="A514" s="135">
        <f t="shared" si="15"/>
        <v>499</v>
      </c>
      <c r="B514" s="6"/>
      <c r="C514" s="3"/>
      <c r="D514" s="4"/>
      <c r="E514" s="5"/>
      <c r="F514" s="20" t="str">
        <f t="shared" si="14"/>
        <v/>
      </c>
      <c r="G514" s="22"/>
      <c r="H514" s="23"/>
      <c r="I514" s="24"/>
      <c r="J514" s="21"/>
      <c r="K514" s="79"/>
      <c r="L514" s="19"/>
    </row>
    <row r="515" spans="1:12" ht="15.95" customHeight="1" x14ac:dyDescent="0.2">
      <c r="A515" s="135">
        <f t="shared" si="15"/>
        <v>500</v>
      </c>
      <c r="B515" s="6"/>
      <c r="C515" s="3"/>
      <c r="D515" s="4"/>
      <c r="E515" s="5"/>
      <c r="F515" s="20" t="str">
        <f t="shared" si="14"/>
        <v/>
      </c>
      <c r="G515" s="22"/>
      <c r="H515" s="23"/>
      <c r="I515" s="24"/>
      <c r="J515" s="21"/>
      <c r="K515" s="79"/>
      <c r="L515" s="19"/>
    </row>
  </sheetData>
  <sheetProtection algorithmName="SHA-512" hashValue="a+iOU6rAgjh3ialgWiEjnEERXQ4mtv3FC/VYb1g1fxXWZq3xrX+GNSSsVFDKmB1Tv5vEDsz4Xv6piFn+N+iOpQ==" saltValue="7c40S7e8MxLrND7hqgso/Q==" spinCount="100000" sheet="1" objects="1" scenarios="1" insertRows="0" deleteRows="0" sort="0"/>
  <scenarios current="0" show="0">
    <scenario name="dekorji" locked="1" count="1" user="Alje" comment="Ustvaril(a) Alje na 6.4.2017">
      <inputCells r="B17" val="bukev 1582 18mm"/>
    </scenario>
  </scenarios>
  <sortState xmlns:xlrd2="http://schemas.microsoft.com/office/spreadsheetml/2017/richdata2" ref="B16:L17">
    <sortCondition descending="1" ref="B16:B17"/>
  </sortState>
  <mergeCells count="13">
    <mergeCell ref="I15:J15"/>
    <mergeCell ref="G13:H13"/>
    <mergeCell ref="I13:J13"/>
    <mergeCell ref="A14:A15"/>
    <mergeCell ref="C14:C15"/>
    <mergeCell ref="D14:D15"/>
    <mergeCell ref="E14:E15"/>
    <mergeCell ref="G15:H15"/>
    <mergeCell ref="L6:L7"/>
    <mergeCell ref="K12:L12"/>
    <mergeCell ref="B2:D3"/>
    <mergeCell ref="G14:H14"/>
    <mergeCell ref="I14:J14"/>
  </mergeCells>
  <phoneticPr fontId="0" type="noConversion"/>
  <conditionalFormatting sqref="A16:A515">
    <cfRule type="expression" dxfId="72" priority="37">
      <formula>OR(B16&lt;&gt;"",C16&lt;&gt;"",D16&lt;&gt;"",E16&lt;&gt;"",G16&lt;&gt;"",H16&lt;&gt;"",I16&lt;&gt;"",J16&lt;&gt;"",K16&lt;&gt;"",L16&lt;&gt;"")</formula>
    </cfRule>
    <cfRule type="expression" dxfId="71" priority="38">
      <formula>OR(B16&lt;&gt;"",C16&lt;&gt;"",D16&lt;&gt;"",E16&lt;&gt;"",G16&lt;&gt;"",H16&lt;&gt;"",I16&lt;&gt;"",J16&lt;&gt;"",K16&lt;&gt;"",L16&lt;&gt;"")</formula>
    </cfRule>
  </conditionalFormatting>
  <conditionalFormatting sqref="B16:B515">
    <cfRule type="expression" dxfId="70" priority="36">
      <formula>OR(B16&lt;&gt;"",C16&lt;&gt;"",D16&lt;&gt;"",E16&lt;&gt;"",G16&lt;&gt;"",H16&lt;&gt;"",I16&lt;&gt;"",J16&lt;&gt;"",K16&lt;&gt;"",L16&lt;&gt;"")</formula>
    </cfRule>
  </conditionalFormatting>
  <conditionalFormatting sqref="C16:C515 G16:H515">
    <cfRule type="expression" dxfId="63" priority="23">
      <formula>AND(OR(OR($G16=1,$G16=2),OR($H16=1,$H16=2)),$C16&lt;150)</formula>
    </cfRule>
  </conditionalFormatting>
  <conditionalFormatting sqref="C16:C515 I16:J515">
    <cfRule type="expression" dxfId="62" priority="13">
      <formula>AND(OR(OR($I16=1,$I16=2),OR($J16=1,$J16=2)),$C16&lt;70)</formula>
    </cfRule>
  </conditionalFormatting>
  <conditionalFormatting sqref="C16:C515">
    <cfRule type="expression" dxfId="61" priority="12">
      <formula>$C16&gt;=VLOOKUP($B16,DEKORJI_PODATKI,4,FALSE)</formula>
    </cfRule>
    <cfRule type="expression" dxfId="60" priority="25">
      <formula>OR(B16&lt;&gt;"",C16&lt;&gt;"",D16&lt;&gt;"",E16&lt;&gt;"",G16&lt;&gt;"",H16&lt;&gt;"",I16&lt;&gt;"",J16&lt;&gt;"",K16&lt;&gt;"",L16&lt;&gt;"")</formula>
    </cfRule>
  </conditionalFormatting>
  <conditionalFormatting sqref="D16:D515 G16:H515">
    <cfRule type="expression" dxfId="59" priority="14">
      <formula>AND(OR(OR($G16=1,$G16=2),OR($H16=1,$H16=2)),$D16&lt;70)</formula>
    </cfRule>
  </conditionalFormatting>
  <conditionalFormatting sqref="D16:D515 I16:J515">
    <cfRule type="expression" dxfId="58" priority="22">
      <formula>AND(OR(OR($I16=1,$I16=2),OR($J16=1,$J16=2)),$D16&lt;150)</formula>
    </cfRule>
  </conditionalFormatting>
  <conditionalFormatting sqref="D16:D515">
    <cfRule type="expression" dxfId="57" priority="3">
      <formula>IF(VLOOKUP($B16,DEKORJI_PODATKI,2,FALSE)=1,$D16&gt;VLOOKUP($B16,DEKORJI_PODATKI,5,FALSE),IF(VLOOKUP($B16,DEKORJI_PODATKI,2,FALSE)=3,$D16&gt;VLOOKUP($B16,DEKORJI_PODATKI,4,FALSE),""))</formula>
    </cfRule>
    <cfRule type="expression" dxfId="56" priority="34">
      <formula>OR(B16&lt;&gt;"",C16&lt;&gt;"",D16&lt;&gt;"",E16&lt;&gt;"",G16&lt;&gt;"",H16&lt;&gt;"",I16&lt;&gt;"",J16&lt;&gt;"",K16&lt;&gt;"",L16&lt;&gt;"")</formula>
    </cfRule>
  </conditionalFormatting>
  <conditionalFormatting sqref="E16:E515">
    <cfRule type="expression" dxfId="55" priority="33">
      <formula>OR(B16&lt;&gt;"",C16&lt;&gt;"",D16&lt;&gt;"",E16&lt;&gt;"",G16&lt;&gt;"",H16&lt;&gt;"",I16&lt;&gt;"",J16&lt;&gt;"",K16&lt;&gt;"",L16&lt;&gt;"")</formula>
    </cfRule>
  </conditionalFormatting>
  <conditionalFormatting sqref="G16:G515">
    <cfRule type="expression" dxfId="54" priority="32">
      <formula>OR(B16&lt;&gt;"",C16&lt;&gt;"",D16&lt;&gt;"",E16&lt;&gt;"",G16&lt;&gt;"",H16&lt;&gt;"",I16&lt;&gt;"",J16&lt;&gt;"",K16&lt;&gt;"",L16&lt;&gt;"")</formula>
    </cfRule>
  </conditionalFormatting>
  <conditionalFormatting sqref="H16:H515">
    <cfRule type="expression" dxfId="53" priority="31">
      <formula>OR(B16&lt;&gt;"",C16&lt;&gt;"",D16&lt;&gt;"",E16&lt;&gt;"",G16&lt;&gt;"",H16&lt;&gt;"",I16&lt;&gt;"",J16&lt;&gt;"",K16&lt;&gt;"",L16&lt;&gt;"")</formula>
    </cfRule>
  </conditionalFormatting>
  <conditionalFormatting sqref="I16:I515">
    <cfRule type="expression" dxfId="52" priority="30">
      <formula>OR(B16&lt;&gt;"",C16&lt;&gt;"",D16&lt;&gt;"",E16&lt;&gt;"",G16&lt;&gt;"",H16&lt;&gt;"",I16&lt;&gt;"",J16&lt;&gt;"",K16&lt;&gt;"",L16&lt;&gt;"")</formula>
    </cfRule>
  </conditionalFormatting>
  <conditionalFormatting sqref="J16:J515">
    <cfRule type="expression" dxfId="51" priority="29">
      <formula>OR(B16&lt;&gt;"",C16&lt;&gt;"",D16&lt;&gt;"",E16&lt;&gt;"",G16&lt;&gt;"",H16&lt;&gt;"",I16&lt;&gt;"",J16&lt;&gt;"",K16&lt;&gt;"",L16&lt;&gt;"")</formula>
    </cfRule>
  </conditionalFormatting>
  <conditionalFormatting sqref="K16:K515">
    <cfRule type="expression" dxfId="50" priority="5">
      <formula>OR(B16&lt;&gt;"",C16&lt;&gt;"",D16&lt;&gt;"",E16&lt;&gt;"",G16&lt;&gt;"",H16&lt;&gt;"",I16&lt;&gt;"",J16&lt;&gt;"",K16&lt;&gt;"",L16&lt;&gt;"")</formula>
    </cfRule>
  </conditionalFormatting>
  <conditionalFormatting sqref="L16:L515">
    <cfRule type="expression" dxfId="47" priority="4">
      <formula>OR(B16&lt;&gt;"",C16&lt;&gt;"",D16&lt;&gt;"",E16&lt;&gt;"",F16&lt;&gt;"",H16&lt;&gt;"",I16&lt;&gt;"",J16&lt;&gt;"",K16&lt;&gt;"",L16&lt;&gt;"",M16&lt;&gt;"")</formula>
    </cfRule>
  </conditionalFormatting>
  <dataValidations xWindow="123" yWindow="610" count="3">
    <dataValidation allowBlank="1" showInputMessage="1" showErrorMessage="1" errorTitle="Premajhna dolžina!" error="Dolžina robljenega roba ne sme biti manjša od 80 mm." sqref="G16:H515" xr:uid="{DBD25173-4224-4FA5-AB1E-AD73EAE13FE0}"/>
    <dataValidation allowBlank="1" showInputMessage="1" showErrorMessage="1" errorTitle="a" error="a" sqref="C16:C515" xr:uid="{60BE5BC6-3CC7-4341-AAED-D8F7B95DE8EA}"/>
    <dataValidation type="list" showInputMessage="1" showErrorMessage="1" errorTitle="Izberite material s seznama" promptTitle="Izberite material s seznama" sqref="B16:B515" xr:uid="{FADE3AFF-08A9-4D44-8403-AB7BCEC00ABF}">
      <formula1>DEKORJI</formula1>
    </dataValidation>
  </dataValidations>
  <pageMargins left="0.19685039370078741" right="0.19685039370078741" top="0.19685039370078741" bottom="0.19685039370078741" header="0" footer="0"/>
  <pageSetup paperSize="9" scale="85" orientation="portrait" horizontalDpi="4294967293" verticalDpi="4294967293" r:id="rId1"/>
  <headerFooter alignWithMargins="0">
    <oddHeader>&amp;CStran &amp;P od &amp;N</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63F1BD7C-C814-471B-8EB1-729719F5B24C}">
            <xm:f>'Osnovni podatki'!$E$4=""</xm:f>
            <x14:dxf>
              <font>
                <color rgb="FFFD6E41"/>
              </font>
            </x14:dxf>
          </x14:cfRule>
          <xm:sqref>C5</xm:sqref>
        </x14:conditionalFormatting>
        <x14:conditionalFormatting xmlns:xm="http://schemas.microsoft.com/office/excel/2006/main">
          <x14:cfRule type="expression" priority="19" id="{E809A24D-A3BE-4374-B776-9F8237BE2423}">
            <xm:f>OR('Osnovni podatki'!$E$6="",'Osnovni podatki'!$E$8="",'Osnovni podatki'!$E$10="")</xm:f>
            <x14:dxf>
              <font>
                <color rgb="FFFD6E41"/>
              </font>
            </x14:dxf>
          </x14:cfRule>
          <xm:sqref>C6</xm:sqref>
        </x14:conditionalFormatting>
        <x14:conditionalFormatting xmlns:xm="http://schemas.microsoft.com/office/excel/2006/main">
          <x14:cfRule type="expression" priority="1" id="{4F77D06B-8CE5-45A6-B625-F760E2ADB5CE}">
            <xm:f>'Osnovni podatki'!$E$22=""</xm:f>
            <x14:dxf>
              <font>
                <color rgb="FFFD6E41"/>
              </font>
            </x14:dxf>
          </x14:cfRule>
          <xm:sqref>C7</xm:sqref>
        </x14:conditionalFormatting>
        <x14:conditionalFormatting xmlns:xm="http://schemas.microsoft.com/office/excel/2006/main">
          <x14:cfRule type="expression" priority="18" id="{6AF63000-655E-4D93-8546-2386EFFD0BA5}">
            <xm:f>'Osnovni podatki'!$E$12=""</xm:f>
            <x14:dxf>
              <font>
                <color rgb="FFFD6E41"/>
              </font>
            </x14:dxf>
          </x14:cfRule>
          <xm:sqref>C8</xm:sqref>
        </x14:conditionalFormatting>
        <x14:conditionalFormatting xmlns:xm="http://schemas.microsoft.com/office/excel/2006/main">
          <x14:cfRule type="expression" priority="17" id="{8A15153E-C153-4E41-AA94-87D781490A5A}">
            <xm:f>'Osnovni podatki'!$E$14=""</xm:f>
            <x14:dxf>
              <font>
                <color rgb="FFFD6E41"/>
              </font>
            </x14:dxf>
          </x14:cfRule>
          <xm:sqref>C9</xm:sqref>
        </x14:conditionalFormatting>
        <x14:conditionalFormatting xmlns:xm="http://schemas.microsoft.com/office/excel/2006/main">
          <x14:cfRule type="expression" priority="16" id="{9C10F57A-5F8C-4F46-BF1C-72EF64A018FF}">
            <xm:f>'Osnovni podatki'!$E$24=""</xm:f>
            <x14:dxf>
              <font>
                <color rgb="FFFD6E41"/>
              </font>
            </x14:dxf>
          </x14:cfRule>
          <xm:sqref>C10</xm:sqref>
        </x14:conditionalFormatting>
        <x14:conditionalFormatting xmlns:xm="http://schemas.microsoft.com/office/excel/2006/main">
          <x14:cfRule type="expression" priority="21" id="{4B7BFF3E-8E94-42AF-A51F-F9BC3B72C7F4}">
            <xm:f>'Osnovni podatki'!$E$28&lt;&gt;""</xm:f>
            <x14:dxf>
              <border>
                <bottom style="thin">
                  <color rgb="FFD4FADB"/>
                </bottom>
                <vertical/>
                <horizontal/>
              </border>
            </x14:dxf>
          </x14:cfRule>
          <xm:sqref>K5:L5</xm:sqref>
        </x14:conditionalFormatting>
        <x14:conditionalFormatting xmlns:xm="http://schemas.microsoft.com/office/excel/2006/main">
          <x14:cfRule type="expression" priority="15" id="{A67A9C02-0DCE-431C-A7E2-CA2AA010A0A1}">
            <xm:f>'Osnovni podatki'!$E$33=""</xm:f>
            <x14:dxf>
              <font>
                <color rgb="FFFD6E41"/>
              </font>
            </x14:dxf>
          </x14:cfRule>
          <xm:sqref>L6:L7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0B53D-339A-4232-A907-3E72129E5743}">
  <sheetPr codeName="Sheet2">
    <tabColor rgb="FFA2E3BB"/>
  </sheetPr>
  <dimension ref="A1:AA512"/>
  <sheetViews>
    <sheetView showGridLines="0" zoomScaleNormal="100" workbookViewId="0">
      <pane ySplit="12" topLeftCell="A13" activePane="bottomLeft" state="frozen"/>
      <selection pane="bottomLeft" activeCell="D6" sqref="D6"/>
    </sheetView>
  </sheetViews>
  <sheetFormatPr defaultRowHeight="12.75" x14ac:dyDescent="0.2"/>
  <cols>
    <col min="1" max="1" width="3.7109375" style="7" customWidth="1"/>
    <col min="2" max="2" width="20.7109375" style="7" customWidth="1"/>
    <col min="3" max="3" width="24.7109375" style="7" customWidth="1"/>
    <col min="4" max="6" width="10.7109375" style="7" customWidth="1"/>
    <col min="7" max="8" width="10.7109375" style="7" hidden="1" customWidth="1"/>
    <col min="9" max="9" width="2.7109375" style="7" customWidth="1"/>
    <col min="10" max="11" width="10.7109375" style="7" customWidth="1"/>
    <col min="12" max="12" width="2.7109375" style="7" customWidth="1"/>
    <col min="13" max="14" width="10.7109375" style="7" customWidth="1"/>
    <col min="15" max="15" width="2.7109375" style="7" customWidth="1"/>
    <col min="16" max="17" width="10.7109375" style="7" customWidth="1"/>
    <col min="18" max="18" width="2.7109375" style="7" customWidth="1"/>
    <col min="19" max="20" width="10.7109375" style="7" customWidth="1"/>
    <col min="21" max="21" width="2.7109375" style="7" customWidth="1"/>
    <col min="22" max="27" width="9.140625" style="7" hidden="1" customWidth="1"/>
    <col min="28" max="16384" width="9.140625" style="7"/>
  </cols>
  <sheetData>
    <row r="1" spans="1:27" ht="15.75" customHeight="1" x14ac:dyDescent="0.2">
      <c r="J1" s="33"/>
      <c r="K1" s="33"/>
      <c r="M1" s="32"/>
      <c r="N1" s="32"/>
      <c r="P1" s="33"/>
      <c r="Q1" s="33"/>
      <c r="S1" s="32"/>
      <c r="T1" s="32"/>
    </row>
    <row r="2" spans="1:27" ht="15.75" customHeight="1" x14ac:dyDescent="0.2">
      <c r="E2" s="25"/>
      <c r="F2" s="25"/>
      <c r="J2" s="203" t="s">
        <v>684</v>
      </c>
      <c r="K2" s="204"/>
      <c r="M2" s="196" t="s">
        <v>684</v>
      </c>
      <c r="N2" s="197"/>
      <c r="P2" s="203" t="s">
        <v>685</v>
      </c>
      <c r="Q2" s="204"/>
      <c r="S2" s="196" t="s">
        <v>685</v>
      </c>
      <c r="T2" s="197"/>
    </row>
    <row r="3" spans="1:27" ht="15.75" customHeight="1" x14ac:dyDescent="0.2">
      <c r="J3" s="203"/>
      <c r="K3" s="204"/>
      <c r="M3" s="196"/>
      <c r="N3" s="197"/>
      <c r="P3" s="203"/>
      <c r="Q3" s="204"/>
      <c r="S3" s="196"/>
      <c r="T3" s="197"/>
    </row>
    <row r="4" spans="1:27" ht="15.75" customHeight="1" x14ac:dyDescent="0.2">
      <c r="J4" s="203"/>
      <c r="K4" s="204"/>
      <c r="M4" s="196"/>
      <c r="N4" s="197"/>
      <c r="P4" s="203"/>
      <c r="Q4" s="204"/>
      <c r="S4" s="196"/>
      <c r="T4" s="197"/>
    </row>
    <row r="5" spans="1:27" ht="15.75" customHeight="1" x14ac:dyDescent="0.2">
      <c r="B5" s="52"/>
      <c r="C5" s="199" t="s">
        <v>198</v>
      </c>
      <c r="D5" s="199"/>
      <c r="J5" s="203"/>
      <c r="K5" s="204"/>
      <c r="M5" s="196"/>
      <c r="N5" s="197"/>
      <c r="P5" s="203"/>
      <c r="Q5" s="204"/>
      <c r="S5" s="196"/>
      <c r="T5" s="197"/>
    </row>
    <row r="6" spans="1:27" ht="15.75" customHeight="1" x14ac:dyDescent="0.2">
      <c r="B6" s="25"/>
      <c r="C6" s="51" t="s">
        <v>681</v>
      </c>
      <c r="D6" s="139">
        <v>0.75</v>
      </c>
      <c r="J6" s="200" t="s">
        <v>673</v>
      </c>
      <c r="K6" s="49"/>
      <c r="M6" s="201" t="s">
        <v>674</v>
      </c>
      <c r="N6" s="50"/>
      <c r="P6" s="200" t="s">
        <v>673</v>
      </c>
      <c r="Q6" s="49"/>
      <c r="S6" s="201" t="s">
        <v>674</v>
      </c>
      <c r="T6" s="50"/>
    </row>
    <row r="7" spans="1:27" ht="15.75" customHeight="1" x14ac:dyDescent="0.35">
      <c r="B7" s="25"/>
      <c r="C7" s="51" t="s">
        <v>680</v>
      </c>
      <c r="D7" s="139">
        <v>0.85</v>
      </c>
      <c r="J7" s="200"/>
      <c r="K7" s="49"/>
      <c r="L7" s="28"/>
      <c r="M7" s="201"/>
      <c r="N7" s="50"/>
      <c r="P7" s="200"/>
      <c r="Q7" s="49"/>
      <c r="R7" s="28"/>
      <c r="S7" s="201"/>
      <c r="T7" s="50"/>
    </row>
    <row r="8" spans="1:27" ht="15.75" customHeight="1" x14ac:dyDescent="0.35">
      <c r="C8" s="202" t="s">
        <v>690</v>
      </c>
      <c r="D8" s="202"/>
      <c r="J8" s="27"/>
      <c r="K8" s="27"/>
      <c r="L8" s="28"/>
      <c r="M8" s="29"/>
      <c r="N8" s="29"/>
      <c r="P8" s="27"/>
      <c r="Q8" s="27"/>
      <c r="R8" s="28"/>
      <c r="S8" s="29"/>
      <c r="T8" s="29"/>
    </row>
    <row r="9" spans="1:27" ht="24.75" customHeight="1" x14ac:dyDescent="0.2">
      <c r="J9" s="30"/>
      <c r="K9" s="30"/>
      <c r="L9" s="31"/>
      <c r="M9" s="32"/>
      <c r="N9" s="32"/>
      <c r="P9" s="33"/>
      <c r="Q9" s="33"/>
      <c r="R9" s="31"/>
      <c r="S9" s="32"/>
      <c r="T9" s="32"/>
    </row>
    <row r="10" spans="1:27" x14ac:dyDescent="0.2">
      <c r="E10" s="34"/>
      <c r="J10" s="35"/>
      <c r="K10" s="36"/>
      <c r="M10" s="35"/>
      <c r="N10" s="36"/>
      <c r="P10" s="35"/>
      <c r="Q10" s="36"/>
      <c r="S10" s="35"/>
      <c r="T10" s="36"/>
    </row>
    <row r="11" spans="1:27" ht="24.95" customHeight="1" thickBot="1" x14ac:dyDescent="0.25">
      <c r="A11" s="198" t="s">
        <v>169</v>
      </c>
      <c r="B11" s="198" t="s">
        <v>188</v>
      </c>
      <c r="C11" s="198" t="s">
        <v>175</v>
      </c>
      <c r="D11" s="198" t="s">
        <v>137</v>
      </c>
      <c r="E11" s="37" t="s">
        <v>137</v>
      </c>
      <c r="F11" s="198" t="s">
        <v>722</v>
      </c>
      <c r="G11" s="205" t="s">
        <v>155</v>
      </c>
      <c r="H11" s="198" t="s">
        <v>154</v>
      </c>
      <c r="I11" s="206"/>
      <c r="J11" s="38" t="s">
        <v>138</v>
      </c>
      <c r="K11" s="39" t="s">
        <v>138</v>
      </c>
      <c r="L11" s="206"/>
      <c r="M11" s="38" t="s">
        <v>138</v>
      </c>
      <c r="N11" s="39" t="s">
        <v>138</v>
      </c>
      <c r="O11" s="206"/>
      <c r="P11" s="38" t="s">
        <v>138</v>
      </c>
      <c r="Q11" s="39" t="s">
        <v>138</v>
      </c>
      <c r="R11" s="206"/>
      <c r="S11" s="38" t="s">
        <v>138</v>
      </c>
      <c r="T11" s="39" t="s">
        <v>138</v>
      </c>
    </row>
    <row r="12" spans="1:27" ht="24.95" customHeight="1" x14ac:dyDescent="0.2">
      <c r="A12" s="198"/>
      <c r="B12" s="198"/>
      <c r="C12" s="198"/>
      <c r="D12" s="198"/>
      <c r="E12" s="40" t="s">
        <v>671</v>
      </c>
      <c r="F12" s="198"/>
      <c r="G12" s="205"/>
      <c r="H12" s="198"/>
      <c r="I12" s="206"/>
      <c r="J12" s="41" t="s">
        <v>672</v>
      </c>
      <c r="K12" s="42" t="s">
        <v>671</v>
      </c>
      <c r="L12" s="206"/>
      <c r="M12" s="41" t="s">
        <v>672</v>
      </c>
      <c r="N12" s="42" t="s">
        <v>671</v>
      </c>
      <c r="O12" s="206"/>
      <c r="P12" s="41" t="s">
        <v>672</v>
      </c>
      <c r="Q12" s="42" t="s">
        <v>671</v>
      </c>
      <c r="R12" s="206"/>
      <c r="S12" s="41" t="s">
        <v>672</v>
      </c>
      <c r="T12" s="42" t="s">
        <v>671</v>
      </c>
      <c r="V12" s="43" t="s">
        <v>156</v>
      </c>
      <c r="W12" s="43" t="s">
        <v>166</v>
      </c>
      <c r="X12" s="43" t="s">
        <v>167</v>
      </c>
      <c r="Y12" s="43" t="s">
        <v>225</v>
      </c>
      <c r="Z12" s="43" t="s">
        <v>675</v>
      </c>
      <c r="AA12" s="43" t="s">
        <v>679</v>
      </c>
    </row>
    <row r="13" spans="1:27" ht="15.75" customHeight="1" x14ac:dyDescent="0.2">
      <c r="A13" s="44">
        <f>IF(ISNUMBER(A12),A12+1,1)</f>
        <v>1</v>
      </c>
      <c r="B13" s="45" t="str">
        <f>IF(Kosovnica!B16&lt;&gt;"",Kosovnica!B16,"")</f>
        <v/>
      </c>
      <c r="C13" s="46" t="str">
        <f>IF(Kosovnica!L16&lt;&gt;"",Kosovnica!L16,"")</f>
        <v/>
      </c>
      <c r="D13" s="74" t="str">
        <f>IF(B13&lt;&gt;"",(((Kosovnica!C16)*(Kosovnica!D16))*Kosovnica!E16*(IF(X13=TRUE,2,1)))/1000000,"")</f>
        <v/>
      </c>
      <c r="E13" s="74" t="str">
        <f>IFERROR(IF(B13=B12,IFERROR(E12+D13,""),D13),"")</f>
        <v/>
      </c>
      <c r="F13" s="80" t="str">
        <f t="shared" ref="F13" si="0">IFERROR(IF(B13=B14,"",CEILING(E13/(((VLOOKUP(B13,DEKORJI_PODATKI,4,FALSE)*VLOOKUP(B13,DEKORJI_PODATKI,5,FALSE))/1000000)*IF(VLOOKUP(B13,DEKORJI_PODATKI,2,FALSE)=1,Y_GRAIN,N_GRAIN)),0.5)),"")</f>
        <v/>
      </c>
      <c r="G13" s="74" t="str">
        <f t="shared" ref="G13" si="1">IFERROR(F13*((VLOOKUP(B13,DEKORJI_PODATKI,4,FALSE)*VLOOKUP(B13,DEKORJI_PODATKI,5,FALSE))/1000000),"")</f>
        <v/>
      </c>
      <c r="H13" s="76" t="str">
        <f t="shared" ref="H13" si="2">IFERROR(F13*VLOOKUP(B13,DEKORJI_PODATKI,7,FALSE),"")</f>
        <v/>
      </c>
      <c r="I13" s="76"/>
      <c r="J13" s="77">
        <f>IF(X13=FALSE,((IF(Kosovnica!G16=1,Kosovnica!C16+PRIBITEK_TRAK)+IF(Kosovnica!H16=1,Kosovnica!C16+PRIBITEK_TRAK)+IF(Kosovnica!I16=1,Kosovnica!D16+PRIBITEK_TRAK)+IF(Kosovnica!J16=1,Kosovnica!D16+PRIBITEK_TRAK))/1000)*Kosovnica!E16,0)</f>
        <v>0</v>
      </c>
      <c r="K13" s="78" t="str">
        <f>IF(B13="","",IFERROR(IF(B13=B12,IFERROR(K12+J13,""),J13),""))</f>
        <v/>
      </c>
      <c r="L13" s="75"/>
      <c r="M13" s="77">
        <f>IF(X13=FALSE,((IF(Kosovnica!G16=2,Kosovnica!C16+PRIBITEK_TRAK)+IF(Kosovnica!H16=2,Kosovnica!C16+PRIBITEK_TRAK)+IF(Kosovnica!I16=2,Kosovnica!D16+PRIBITEK_TRAK)+IF(Kosovnica!J16=2,Kosovnica!D16+PRIBITEK_TRAK))/1000)*Kosovnica!E16,0)</f>
        <v>0</v>
      </c>
      <c r="N13" s="78" t="str">
        <f>IF(B13="","",IFERROR(IF(B13=B12,IFERROR(N12+M13,0),M13),""))</f>
        <v/>
      </c>
      <c r="O13" s="75"/>
      <c r="P13" s="77">
        <f>IF(X13=TRUE,((IF(Kosovnica!G16=1,Kosovnica!C16+PRIBITEK_TRAK)+IF(Kosovnica!H16=1,Kosovnica!C16+PRIBITEK_TRAK)+IF(Kosovnica!I16=1,Kosovnica!D16+PRIBITEK_TRAK)+IF(Kosovnica!J16=1,Kosovnica!D16+PRIBITEK_TRAK))/1000)*Kosovnica!E16,0)</f>
        <v>0</v>
      </c>
      <c r="Q13" s="78" t="str">
        <f>IF(B13="","",IFERROR(IF(B13=B12,IFERROR(Q12+P13,0),P13),""))</f>
        <v/>
      </c>
      <c r="R13" s="75"/>
      <c r="S13" s="77">
        <f>IF(X13=TRUE,((IF(Kosovnica!G16=2,Kosovnica!C16+PRIBITEK_TRAK)+IF(Kosovnica!H16=2,Kosovnica!C16+PRIBITEK_TRAK)+IF(Kosovnica!I16=2,Kosovnica!D16+PRIBITEK_TRAK)+IF(Kosovnica!J16=2,Kosovnica!D16+PRIBITEK_TRAK))/1000)*Kosovnica!E16,0)</f>
        <v>0</v>
      </c>
      <c r="T13" s="78" t="str">
        <f>IF(B13="","",IFERROR(IF(B13=B12,IFERROR(T12+S13,0),S13),""))</f>
        <v/>
      </c>
      <c r="U13" s="47"/>
      <c r="V13" s="7" t="str">
        <f>IF(B13="","",IF(B13=B14,FALSE,TRUE))</f>
        <v/>
      </c>
      <c r="W13" s="7" t="str">
        <f t="shared" ref="W13:W76" si="3">IFERROR(IF(AND(VLOOKUP(B13,DEKORJI_PODATKI,6,FALSE)=18,X13=TRUE),36,VLOOKUP(B13,DEKORJI_PODATKI,6,FALSE)),"")</f>
        <v/>
      </c>
      <c r="X13" s="7" t="str" cm="1">
        <f t="array" ref="X13">IF(B13&lt;&gt;"",IF(SUMPRODUCT(--(ISNUMBER(SEARCH(LEPI36, Kosovnica!K16)))) &gt; 0, TRUE, FALSE),"")</f>
        <v/>
      </c>
      <c r="Z13" s="48" t="str">
        <f>IF(X13=TRUE,(E13/2),"")</f>
        <v/>
      </c>
      <c r="AA13" s="7">
        <f>IFERROR(IF(V13=TRUE,K13+N13+Q13+T13,0),0)</f>
        <v>0</v>
      </c>
    </row>
    <row r="14" spans="1:27" ht="15.75" customHeight="1" x14ac:dyDescent="0.2">
      <c r="A14" s="44">
        <f t="shared" ref="A14:A77" si="4">IF(ISNUMBER(A13),A13+1,1)</f>
        <v>2</v>
      </c>
      <c r="B14" s="45" t="str">
        <f>IF(Kosovnica!B17&lt;&gt;"",Kosovnica!B17,"")</f>
        <v/>
      </c>
      <c r="C14" s="46" t="str">
        <f>IF(Kosovnica!L17&lt;&gt;"",Kosovnica!L17,"")</f>
        <v/>
      </c>
      <c r="D14" s="74" t="str">
        <f>IF(B14&lt;&gt;"",(((Kosovnica!C17)*(Kosovnica!D17))*Kosovnica!E17*(IF(X14=TRUE,2,1)))/1000000,"")</f>
        <v/>
      </c>
      <c r="E14" s="74" t="str">
        <f t="shared" ref="E14:E15" si="5">IFERROR(IF(B14=B13,IFERROR(E13+D14,""),D14),"")</f>
        <v/>
      </c>
      <c r="F14" s="80" t="str">
        <f t="shared" ref="F14:F77" si="6">IFERROR(IF(B14=B15,"",CEILING(E14/(((VLOOKUP(B14,DEKORJI_PODATKI,4,FALSE)*VLOOKUP(B14,DEKORJI_PODATKI,5,FALSE))/1000000)*IF(VLOOKUP(B14,DEKORJI_PODATKI,2,FALSE)=1,Y_GRAIN,N_GRAIN)),0.5)),"")</f>
        <v/>
      </c>
      <c r="G14" s="74" t="str">
        <f t="shared" ref="G14:G77" si="7">IFERROR(F14*((VLOOKUP(B14,DEKORJI_PODATKI,4,FALSE)*VLOOKUP(B14,DEKORJI_PODATKI,5,FALSE))/1000000),"")</f>
        <v/>
      </c>
      <c r="H14" s="76" t="str">
        <f t="shared" ref="H14:H77" si="8">IFERROR(F14*VLOOKUP(B14,DEKORJI_PODATKI,7,FALSE),"")</f>
        <v/>
      </c>
      <c r="I14" s="76"/>
      <c r="J14" s="77">
        <f>IF(X14=FALSE,((IF(Kosovnica!G17=1,Kosovnica!C17+PRIBITEK_TRAK)+IF(Kosovnica!H17=1,Kosovnica!C17+PRIBITEK_TRAK)+IF(Kosovnica!I17=1,Kosovnica!D17+PRIBITEK_TRAK)+IF(Kosovnica!J17=1,Kosovnica!D17+PRIBITEK_TRAK))/1000)*Kosovnica!E17,0)</f>
        <v>0</v>
      </c>
      <c r="K14" s="78" t="str">
        <f t="shared" ref="K14:K26" si="9">IF(B14="","",IFERROR(IF(B14=B13,IFERROR(K13+J14,""),J14),""))</f>
        <v/>
      </c>
      <c r="L14" s="75"/>
      <c r="M14" s="77">
        <f>IF(X14=FALSE,((IF(Kosovnica!G17=2,Kosovnica!C17+PRIBITEK_TRAK)+IF(Kosovnica!H17=2,Kosovnica!C17+PRIBITEK_TRAK)+IF(Kosovnica!I17=2,Kosovnica!D17+PRIBITEK_TRAK)+IF(Kosovnica!J17=2,Kosovnica!D17+PRIBITEK_TRAK))/1000)*Kosovnica!E17,0)</f>
        <v>0</v>
      </c>
      <c r="N14" s="78" t="str">
        <f t="shared" ref="N14:N77" si="10">IF(B14="","",IFERROR(IF(B14=B13,IFERROR(N13+M14,0),M14),""))</f>
        <v/>
      </c>
      <c r="O14" s="75"/>
      <c r="P14" s="77">
        <f>IF(X14=TRUE,((IF(Kosovnica!G17=1,Kosovnica!C17+PRIBITEK_TRAK)+IF(Kosovnica!H17=1,Kosovnica!C17+PRIBITEK_TRAK)+IF(Kosovnica!I17=1,Kosovnica!D17+PRIBITEK_TRAK)+IF(Kosovnica!J17=1,Kosovnica!D17+PRIBITEK_TRAK))/1000)*Kosovnica!E17,0)</f>
        <v>0</v>
      </c>
      <c r="Q14" s="78" t="str">
        <f t="shared" ref="Q14:Q77" si="11">IF(B14="","",IFERROR(IF(B14=B13,IFERROR(Q13+P14,0),P14),""))</f>
        <v/>
      </c>
      <c r="R14" s="75"/>
      <c r="S14" s="77">
        <f>IF(X14=TRUE,((IF(Kosovnica!G17=2,Kosovnica!C17+PRIBITEK_TRAK)+IF(Kosovnica!H17=2,Kosovnica!C17+PRIBITEK_TRAK)+IF(Kosovnica!I17=2,Kosovnica!D17+PRIBITEK_TRAK)+IF(Kosovnica!J17=2,Kosovnica!D17+PRIBITEK_TRAK))/1000)*Kosovnica!E17,0)</f>
        <v>0</v>
      </c>
      <c r="T14" s="78" t="str">
        <f t="shared" ref="T14:T77" si="12">IF(B14="","",IFERROR(IF(B14=B13,IFERROR(T13+S14,0),S14),""))</f>
        <v/>
      </c>
      <c r="U14" s="47"/>
      <c r="V14" s="7" t="str">
        <f t="shared" ref="V14:V77" si="13">IF(B14="","",IF(B14=B15,FALSE,TRUE))</f>
        <v/>
      </c>
      <c r="W14" s="7" t="str">
        <f t="shared" si="3"/>
        <v/>
      </c>
      <c r="X14" s="7" t="str" cm="1">
        <f t="array" ref="X14">IF(B14&lt;&gt;"",IF(SUMPRODUCT(--(ISNUMBER(SEARCH(LEPI36, Kosovnica!K17)))) &gt; 0, TRUE, FALSE),"")</f>
        <v/>
      </c>
      <c r="Z14" s="48" t="str">
        <f t="shared" ref="Z14:Z77" si="14">IF(X14=TRUE,(E14/2),"")</f>
        <v/>
      </c>
      <c r="AA14" s="7">
        <f t="shared" ref="AA14:AA77" si="15">IFERROR(IF(V14=TRUE,AA13+K14+N14+Q14+T14,0),0)</f>
        <v>0</v>
      </c>
    </row>
    <row r="15" spans="1:27" ht="15.75" customHeight="1" x14ac:dyDescent="0.2">
      <c r="A15" s="44">
        <f t="shared" si="4"/>
        <v>3</v>
      </c>
      <c r="B15" s="45" t="str">
        <f>IF(Kosovnica!B18&lt;&gt;"",Kosovnica!B18,"")</f>
        <v/>
      </c>
      <c r="C15" s="46" t="str">
        <f>IF(Kosovnica!L18&lt;&gt;"",Kosovnica!L18,"")</f>
        <v/>
      </c>
      <c r="D15" s="74" t="str">
        <f>IF(B15&lt;&gt;"",(((Kosovnica!C18)*(Kosovnica!D18))*Kosovnica!E18*(IF(X15=TRUE,2,1)))/1000000,"")</f>
        <v/>
      </c>
      <c r="E15" s="74" t="str">
        <f t="shared" si="5"/>
        <v/>
      </c>
      <c r="F15" s="80" t="str">
        <f t="shared" si="6"/>
        <v/>
      </c>
      <c r="G15" s="74" t="str">
        <f t="shared" si="7"/>
        <v/>
      </c>
      <c r="H15" s="76" t="str">
        <f t="shared" si="8"/>
        <v/>
      </c>
      <c r="I15" s="76"/>
      <c r="J15" s="77">
        <f>IF(X15=FALSE,((IF(Kosovnica!G18=1,Kosovnica!C18+PRIBITEK_TRAK)+IF(Kosovnica!H18=1,Kosovnica!C18+PRIBITEK_TRAK)+IF(Kosovnica!I18=1,Kosovnica!D18+PRIBITEK_TRAK)+IF(Kosovnica!J18=1,Kosovnica!D18+PRIBITEK_TRAK))/1000)*Kosovnica!E18,0)</f>
        <v>0</v>
      </c>
      <c r="K15" s="78" t="str">
        <f t="shared" si="9"/>
        <v/>
      </c>
      <c r="L15" s="75"/>
      <c r="M15" s="77">
        <f>IF(X15=FALSE,((IF(Kosovnica!G18=2,Kosovnica!C18+PRIBITEK_TRAK)+IF(Kosovnica!H18=2,Kosovnica!C18+PRIBITEK_TRAK)+IF(Kosovnica!I18=2,Kosovnica!D18+PRIBITEK_TRAK)+IF(Kosovnica!J18=2,Kosovnica!D18+PRIBITEK_TRAK))/1000)*Kosovnica!E18,0)</f>
        <v>0</v>
      </c>
      <c r="N15" s="78" t="str">
        <f t="shared" si="10"/>
        <v/>
      </c>
      <c r="O15" s="75"/>
      <c r="P15" s="77">
        <f>IF(X15=TRUE,((IF(Kosovnica!G18=1,Kosovnica!C18+PRIBITEK_TRAK)+IF(Kosovnica!H18=1,Kosovnica!C18+PRIBITEK_TRAK)+IF(Kosovnica!I18=1,Kosovnica!D18+PRIBITEK_TRAK)+IF(Kosovnica!J18=1,Kosovnica!D18+PRIBITEK_TRAK))/1000)*Kosovnica!E18,0)</f>
        <v>0</v>
      </c>
      <c r="Q15" s="78" t="str">
        <f t="shared" si="11"/>
        <v/>
      </c>
      <c r="R15" s="75"/>
      <c r="S15" s="77">
        <f>IF(X15=TRUE,((IF(Kosovnica!G18=2,Kosovnica!C18+PRIBITEK_TRAK)+IF(Kosovnica!H18=2,Kosovnica!C18+PRIBITEK_TRAK)+IF(Kosovnica!I18=2,Kosovnica!D18+PRIBITEK_TRAK)+IF(Kosovnica!J18=2,Kosovnica!D18+PRIBITEK_TRAK))/1000)*Kosovnica!E18,0)</f>
        <v>0</v>
      </c>
      <c r="T15" s="78" t="str">
        <f t="shared" si="12"/>
        <v/>
      </c>
      <c r="U15" s="47"/>
      <c r="V15" s="7" t="str">
        <f t="shared" si="13"/>
        <v/>
      </c>
      <c r="W15" s="7" t="str">
        <f t="shared" si="3"/>
        <v/>
      </c>
      <c r="X15" s="7" t="str" cm="1">
        <f t="array" ref="X15">IF(B15&lt;&gt;"",IF(SUMPRODUCT(--(ISNUMBER(SEARCH(LEPI36, Kosovnica!K18)))) &gt; 0, TRUE, FALSE),"")</f>
        <v/>
      </c>
      <c r="Z15" s="48" t="str">
        <f t="shared" si="14"/>
        <v/>
      </c>
      <c r="AA15" s="7">
        <f t="shared" si="15"/>
        <v>0</v>
      </c>
    </row>
    <row r="16" spans="1:27" ht="15.75" customHeight="1" x14ac:dyDescent="0.2">
      <c r="A16" s="44">
        <f t="shared" si="4"/>
        <v>4</v>
      </c>
      <c r="B16" s="45" t="str">
        <f>IF(Kosovnica!B19&lt;&gt;"",Kosovnica!B19,"")</f>
        <v/>
      </c>
      <c r="C16" s="46" t="str">
        <f>IF(Kosovnica!L19&lt;&gt;"",Kosovnica!L19,"")</f>
        <v/>
      </c>
      <c r="D16" s="74" t="str">
        <f>IF(B16&lt;&gt;"",(((Kosovnica!C19)*(Kosovnica!D19))*Kosovnica!E19*(IF(X16=TRUE,2,1)))/1000000,"")</f>
        <v/>
      </c>
      <c r="E16" s="74" t="str">
        <f t="shared" ref="E16:E47" si="16">IFERROR(IF(B16=B15,IFERROR(E15+D16,""),D16),"")</f>
        <v/>
      </c>
      <c r="F16" s="80" t="str">
        <f t="shared" si="6"/>
        <v/>
      </c>
      <c r="G16" s="74" t="str">
        <f t="shared" si="7"/>
        <v/>
      </c>
      <c r="H16" s="76" t="str">
        <f t="shared" si="8"/>
        <v/>
      </c>
      <c r="I16" s="76"/>
      <c r="J16" s="77">
        <f>IF(X16=FALSE,((IF(Kosovnica!G19=1,Kosovnica!C19+PRIBITEK_TRAK)+IF(Kosovnica!H19=1,Kosovnica!C19+PRIBITEK_TRAK)+IF(Kosovnica!I19=1,Kosovnica!D19+PRIBITEK_TRAK)+IF(Kosovnica!J19=1,Kosovnica!D19+PRIBITEK_TRAK))/1000)*Kosovnica!E19,0)</f>
        <v>0</v>
      </c>
      <c r="K16" s="78" t="str">
        <f t="shared" si="9"/>
        <v/>
      </c>
      <c r="L16" s="75"/>
      <c r="M16" s="77">
        <f>IF(X16=FALSE,((IF(Kosovnica!G19=2,Kosovnica!C19+PRIBITEK_TRAK)+IF(Kosovnica!H19=2,Kosovnica!C19+PRIBITEK_TRAK)+IF(Kosovnica!I19=2,Kosovnica!D19+PRIBITEK_TRAK)+IF(Kosovnica!J19=2,Kosovnica!D19+PRIBITEK_TRAK))/1000)*Kosovnica!E19,0)</f>
        <v>0</v>
      </c>
      <c r="N16" s="78" t="str">
        <f t="shared" si="10"/>
        <v/>
      </c>
      <c r="O16" s="75"/>
      <c r="P16" s="77">
        <f>IF(X16=TRUE,((IF(Kosovnica!G19=1,Kosovnica!C19+PRIBITEK_TRAK)+IF(Kosovnica!H19=1,Kosovnica!C19+PRIBITEK_TRAK)+IF(Kosovnica!I19=1,Kosovnica!D19+PRIBITEK_TRAK)+IF(Kosovnica!J19=1,Kosovnica!D19+PRIBITEK_TRAK))/1000)*Kosovnica!E19,0)</f>
        <v>0</v>
      </c>
      <c r="Q16" s="78" t="str">
        <f t="shared" si="11"/>
        <v/>
      </c>
      <c r="R16" s="75"/>
      <c r="S16" s="77">
        <f>IF(X16=TRUE,((IF(Kosovnica!G19=2,Kosovnica!C19+PRIBITEK_TRAK)+IF(Kosovnica!H19=2,Kosovnica!C19+PRIBITEK_TRAK)+IF(Kosovnica!I19=2,Kosovnica!D19+PRIBITEK_TRAK)+IF(Kosovnica!J19=2,Kosovnica!D19+PRIBITEK_TRAK))/1000)*Kosovnica!E19,0)</f>
        <v>0</v>
      </c>
      <c r="T16" s="78" t="str">
        <f t="shared" si="12"/>
        <v/>
      </c>
      <c r="U16" s="47"/>
      <c r="V16" s="7" t="str">
        <f t="shared" si="13"/>
        <v/>
      </c>
      <c r="W16" s="7" t="str">
        <f t="shared" si="3"/>
        <v/>
      </c>
      <c r="X16" s="7" t="str" cm="1">
        <f t="array" ref="X16">IF(B16&lt;&gt;"",IF(SUMPRODUCT(--(ISNUMBER(SEARCH(LEPI36, Kosovnica!K19)))) &gt; 0, TRUE, FALSE),"")</f>
        <v/>
      </c>
      <c r="Z16" s="48" t="str">
        <f t="shared" si="14"/>
        <v/>
      </c>
      <c r="AA16" s="7">
        <f t="shared" si="15"/>
        <v>0</v>
      </c>
    </row>
    <row r="17" spans="1:27" ht="15.75" customHeight="1" x14ac:dyDescent="0.2">
      <c r="A17" s="44">
        <f t="shared" si="4"/>
        <v>5</v>
      </c>
      <c r="B17" s="45" t="str">
        <f>IF(Kosovnica!B20&lt;&gt;"",Kosovnica!B20,"")</f>
        <v/>
      </c>
      <c r="C17" s="46" t="str">
        <f>IF(Kosovnica!L20&lt;&gt;"",Kosovnica!L20,"")</f>
        <v/>
      </c>
      <c r="D17" s="74" t="str">
        <f>IF(B17&lt;&gt;"",(((Kosovnica!C20)*(Kosovnica!D20))*Kosovnica!E20*(IF(X17=TRUE,2,1)))/1000000,"")</f>
        <v/>
      </c>
      <c r="E17" s="74" t="str">
        <f t="shared" si="16"/>
        <v/>
      </c>
      <c r="F17" s="80" t="str">
        <f t="shared" si="6"/>
        <v/>
      </c>
      <c r="G17" s="74" t="str">
        <f t="shared" si="7"/>
        <v/>
      </c>
      <c r="H17" s="76" t="str">
        <f t="shared" si="8"/>
        <v/>
      </c>
      <c r="I17" s="76"/>
      <c r="J17" s="77">
        <f>IF(X17=FALSE,((IF(Kosovnica!G20=1,Kosovnica!C20+PRIBITEK_TRAK)+IF(Kosovnica!H20=1,Kosovnica!C20+PRIBITEK_TRAK)+IF(Kosovnica!I20=1,Kosovnica!D20+PRIBITEK_TRAK)+IF(Kosovnica!J20=1,Kosovnica!D20+PRIBITEK_TRAK))/1000)*Kosovnica!E20,0)</f>
        <v>0</v>
      </c>
      <c r="K17" s="78" t="str">
        <f t="shared" si="9"/>
        <v/>
      </c>
      <c r="L17" s="75"/>
      <c r="M17" s="77">
        <f>IF(X17=FALSE,((IF(Kosovnica!G20=2,Kosovnica!C20+PRIBITEK_TRAK)+IF(Kosovnica!H20=2,Kosovnica!C20+PRIBITEK_TRAK)+IF(Kosovnica!I20=2,Kosovnica!D20+PRIBITEK_TRAK)+IF(Kosovnica!J20=2,Kosovnica!D20+PRIBITEK_TRAK))/1000)*Kosovnica!E20,0)</f>
        <v>0</v>
      </c>
      <c r="N17" s="78" t="str">
        <f t="shared" si="10"/>
        <v/>
      </c>
      <c r="O17" s="75"/>
      <c r="P17" s="77">
        <f>IF(X17=TRUE,((IF(Kosovnica!G20=1,Kosovnica!C20+PRIBITEK_TRAK)+IF(Kosovnica!H20=1,Kosovnica!C20+PRIBITEK_TRAK)+IF(Kosovnica!I20=1,Kosovnica!D20+PRIBITEK_TRAK)+IF(Kosovnica!J20=1,Kosovnica!D20+PRIBITEK_TRAK))/1000)*Kosovnica!E20,0)</f>
        <v>0</v>
      </c>
      <c r="Q17" s="78" t="str">
        <f t="shared" si="11"/>
        <v/>
      </c>
      <c r="R17" s="75"/>
      <c r="S17" s="77">
        <f>IF(X17=TRUE,((IF(Kosovnica!G20=2,Kosovnica!C20+PRIBITEK_TRAK)+IF(Kosovnica!H20=2,Kosovnica!C20+PRIBITEK_TRAK)+IF(Kosovnica!I20=2,Kosovnica!D20+PRIBITEK_TRAK)+IF(Kosovnica!J20=2,Kosovnica!D20+PRIBITEK_TRAK))/1000)*Kosovnica!E20,0)</f>
        <v>0</v>
      </c>
      <c r="T17" s="78" t="str">
        <f t="shared" si="12"/>
        <v/>
      </c>
      <c r="U17" s="47"/>
      <c r="V17" s="7" t="str">
        <f t="shared" si="13"/>
        <v/>
      </c>
      <c r="W17" s="7" t="str">
        <f t="shared" si="3"/>
        <v/>
      </c>
      <c r="X17" s="7" t="str" cm="1">
        <f t="array" ref="X17">IF(B17&lt;&gt;"",IF(SUMPRODUCT(--(ISNUMBER(SEARCH(LEPI36, Kosovnica!K20)))) &gt; 0, TRUE, FALSE),"")</f>
        <v/>
      </c>
      <c r="Z17" s="48" t="str">
        <f t="shared" si="14"/>
        <v/>
      </c>
      <c r="AA17" s="7">
        <f t="shared" si="15"/>
        <v>0</v>
      </c>
    </row>
    <row r="18" spans="1:27" ht="15.75" customHeight="1" x14ac:dyDescent="0.2">
      <c r="A18" s="44">
        <f t="shared" si="4"/>
        <v>6</v>
      </c>
      <c r="B18" s="45" t="str">
        <f>IF(Kosovnica!B21&lt;&gt;"",Kosovnica!B21,"")</f>
        <v/>
      </c>
      <c r="C18" s="46" t="str">
        <f>IF(Kosovnica!L21&lt;&gt;"",Kosovnica!L21,"")</f>
        <v/>
      </c>
      <c r="D18" s="74" t="str">
        <f>IF(B18&lt;&gt;"",(((Kosovnica!C21)*(Kosovnica!D21))*Kosovnica!E21*(IF(X18=TRUE,2,1)))/1000000,"")</f>
        <v/>
      </c>
      <c r="E18" s="74" t="str">
        <f t="shared" si="16"/>
        <v/>
      </c>
      <c r="F18" s="80" t="str">
        <f t="shared" si="6"/>
        <v/>
      </c>
      <c r="G18" s="74" t="str">
        <f t="shared" si="7"/>
        <v/>
      </c>
      <c r="H18" s="76" t="str">
        <f t="shared" si="8"/>
        <v/>
      </c>
      <c r="I18" s="76"/>
      <c r="J18" s="77">
        <f>IF(X18=FALSE,((IF(Kosovnica!G21=1,Kosovnica!C21+PRIBITEK_TRAK)+IF(Kosovnica!H21=1,Kosovnica!C21+PRIBITEK_TRAK)+IF(Kosovnica!I21=1,Kosovnica!D21+PRIBITEK_TRAK)+IF(Kosovnica!J21=1,Kosovnica!D21+PRIBITEK_TRAK))/1000)*Kosovnica!E21,0)</f>
        <v>0</v>
      </c>
      <c r="K18" s="78" t="str">
        <f t="shared" si="9"/>
        <v/>
      </c>
      <c r="L18" s="75"/>
      <c r="M18" s="77">
        <f>IF(X18=FALSE,((IF(Kosovnica!G21=2,Kosovnica!C21+PRIBITEK_TRAK)+IF(Kosovnica!H21=2,Kosovnica!C21+PRIBITEK_TRAK)+IF(Kosovnica!I21=2,Kosovnica!D21+PRIBITEK_TRAK)+IF(Kosovnica!J21=2,Kosovnica!D21+PRIBITEK_TRAK))/1000)*Kosovnica!E21,0)</f>
        <v>0</v>
      </c>
      <c r="N18" s="78" t="str">
        <f t="shared" si="10"/>
        <v/>
      </c>
      <c r="O18" s="75"/>
      <c r="P18" s="77">
        <f>IF(X18=TRUE,((IF(Kosovnica!G21=1,Kosovnica!C21+PRIBITEK_TRAK)+IF(Kosovnica!H21=1,Kosovnica!C21+PRIBITEK_TRAK)+IF(Kosovnica!I21=1,Kosovnica!D21+PRIBITEK_TRAK)+IF(Kosovnica!J21=1,Kosovnica!D21+PRIBITEK_TRAK))/1000)*Kosovnica!E21,0)</f>
        <v>0</v>
      </c>
      <c r="Q18" s="78" t="str">
        <f t="shared" si="11"/>
        <v/>
      </c>
      <c r="R18" s="75"/>
      <c r="S18" s="77">
        <f>IF(X18=TRUE,((IF(Kosovnica!G21=2,Kosovnica!C21+PRIBITEK_TRAK)+IF(Kosovnica!H21=2,Kosovnica!C21+PRIBITEK_TRAK)+IF(Kosovnica!I21=2,Kosovnica!D21+PRIBITEK_TRAK)+IF(Kosovnica!J21=2,Kosovnica!D21+PRIBITEK_TRAK))/1000)*Kosovnica!E21,0)</f>
        <v>0</v>
      </c>
      <c r="T18" s="78" t="str">
        <f t="shared" si="12"/>
        <v/>
      </c>
      <c r="U18" s="47"/>
      <c r="V18" s="7" t="str">
        <f t="shared" si="13"/>
        <v/>
      </c>
      <c r="W18" s="7" t="str">
        <f t="shared" si="3"/>
        <v/>
      </c>
      <c r="X18" s="7" t="str" cm="1">
        <f t="array" ref="X18">IF(B18&lt;&gt;"",IF(SUMPRODUCT(--(ISNUMBER(SEARCH(LEPI36, Kosovnica!K21)))) &gt; 0, TRUE, FALSE),"")</f>
        <v/>
      </c>
      <c r="Z18" s="48" t="str">
        <f t="shared" si="14"/>
        <v/>
      </c>
      <c r="AA18" s="7">
        <f t="shared" si="15"/>
        <v>0</v>
      </c>
    </row>
    <row r="19" spans="1:27" ht="15.75" customHeight="1" x14ac:dyDescent="0.2">
      <c r="A19" s="44">
        <f t="shared" si="4"/>
        <v>7</v>
      </c>
      <c r="B19" s="45" t="str">
        <f>IF(Kosovnica!B22&lt;&gt;"",Kosovnica!B22,"")</f>
        <v/>
      </c>
      <c r="C19" s="46" t="str">
        <f>IF(Kosovnica!L22&lt;&gt;"",Kosovnica!L22,"")</f>
        <v/>
      </c>
      <c r="D19" s="74" t="str">
        <f>IF(B19&lt;&gt;"",(((Kosovnica!C22)*(Kosovnica!D22))*Kosovnica!E22*(IF(X19=TRUE,2,1)))/1000000,"")</f>
        <v/>
      </c>
      <c r="E19" s="74" t="str">
        <f t="shared" si="16"/>
        <v/>
      </c>
      <c r="F19" s="80" t="str">
        <f t="shared" si="6"/>
        <v/>
      </c>
      <c r="G19" s="74" t="str">
        <f t="shared" si="7"/>
        <v/>
      </c>
      <c r="H19" s="76" t="str">
        <f t="shared" si="8"/>
        <v/>
      </c>
      <c r="I19" s="76"/>
      <c r="J19" s="77">
        <f>IF(X19=FALSE,((IF(Kosovnica!G22=1,Kosovnica!C22+PRIBITEK_TRAK)+IF(Kosovnica!H22=1,Kosovnica!C22+PRIBITEK_TRAK)+IF(Kosovnica!I22=1,Kosovnica!D22+PRIBITEK_TRAK)+IF(Kosovnica!J22=1,Kosovnica!D22+PRIBITEK_TRAK))/1000)*Kosovnica!E22,0)</f>
        <v>0</v>
      </c>
      <c r="K19" s="78" t="str">
        <f t="shared" si="9"/>
        <v/>
      </c>
      <c r="L19" s="75"/>
      <c r="M19" s="77">
        <f>IF(X19=FALSE,((IF(Kosovnica!G22=2,Kosovnica!C22+PRIBITEK_TRAK)+IF(Kosovnica!H22=2,Kosovnica!C22+PRIBITEK_TRAK)+IF(Kosovnica!I22=2,Kosovnica!D22+PRIBITEK_TRAK)+IF(Kosovnica!J22=2,Kosovnica!D22+PRIBITEK_TRAK))/1000)*Kosovnica!E22,0)</f>
        <v>0</v>
      </c>
      <c r="N19" s="78" t="str">
        <f t="shared" si="10"/>
        <v/>
      </c>
      <c r="O19" s="75"/>
      <c r="P19" s="77">
        <f>IF(X19=TRUE,((IF(Kosovnica!G22=1,Kosovnica!C22+PRIBITEK_TRAK)+IF(Kosovnica!H22=1,Kosovnica!C22+PRIBITEK_TRAK)+IF(Kosovnica!I22=1,Kosovnica!D22+PRIBITEK_TRAK)+IF(Kosovnica!J22=1,Kosovnica!D22+PRIBITEK_TRAK))/1000)*Kosovnica!E22,0)</f>
        <v>0</v>
      </c>
      <c r="Q19" s="78" t="str">
        <f t="shared" si="11"/>
        <v/>
      </c>
      <c r="R19" s="75"/>
      <c r="S19" s="77">
        <f>IF(X19=TRUE,((IF(Kosovnica!G22=2,Kosovnica!C22+PRIBITEK_TRAK)+IF(Kosovnica!H22=2,Kosovnica!C22+PRIBITEK_TRAK)+IF(Kosovnica!I22=2,Kosovnica!D22+PRIBITEK_TRAK)+IF(Kosovnica!J22=2,Kosovnica!D22+PRIBITEK_TRAK))/1000)*Kosovnica!E22,0)</f>
        <v>0</v>
      </c>
      <c r="T19" s="78" t="str">
        <f t="shared" si="12"/>
        <v/>
      </c>
      <c r="U19" s="47"/>
      <c r="V19" s="7" t="str">
        <f t="shared" si="13"/>
        <v/>
      </c>
      <c r="W19" s="7" t="str">
        <f t="shared" si="3"/>
        <v/>
      </c>
      <c r="X19" s="7" t="str" cm="1">
        <f t="array" ref="X19">IF(B19&lt;&gt;"",IF(SUMPRODUCT(--(ISNUMBER(SEARCH(LEPI36, Kosovnica!K22)))) &gt; 0, TRUE, FALSE),"")</f>
        <v/>
      </c>
      <c r="Z19" s="48" t="str">
        <f t="shared" si="14"/>
        <v/>
      </c>
      <c r="AA19" s="7">
        <f t="shared" si="15"/>
        <v>0</v>
      </c>
    </row>
    <row r="20" spans="1:27" ht="15.75" customHeight="1" x14ac:dyDescent="0.2">
      <c r="A20" s="44">
        <f t="shared" si="4"/>
        <v>8</v>
      </c>
      <c r="B20" s="45" t="str">
        <f>IF(Kosovnica!B23&lt;&gt;"",Kosovnica!B23,"")</f>
        <v/>
      </c>
      <c r="C20" s="46" t="str">
        <f>IF(Kosovnica!L23&lt;&gt;"",Kosovnica!L23,"")</f>
        <v/>
      </c>
      <c r="D20" s="74" t="str">
        <f>IF(B20&lt;&gt;"",(((Kosovnica!C23)*(Kosovnica!D23))*Kosovnica!E23*(IF(X20=TRUE,2,1)))/1000000,"")</f>
        <v/>
      </c>
      <c r="E20" s="74" t="str">
        <f t="shared" si="16"/>
        <v/>
      </c>
      <c r="F20" s="80" t="str">
        <f t="shared" si="6"/>
        <v/>
      </c>
      <c r="G20" s="74" t="str">
        <f t="shared" si="7"/>
        <v/>
      </c>
      <c r="H20" s="76" t="str">
        <f t="shared" si="8"/>
        <v/>
      </c>
      <c r="I20" s="76"/>
      <c r="J20" s="77">
        <f>IF(X20=FALSE,((IF(Kosovnica!G23=1,Kosovnica!C23+PRIBITEK_TRAK)+IF(Kosovnica!H23=1,Kosovnica!C23+PRIBITEK_TRAK)+IF(Kosovnica!I23=1,Kosovnica!D23+PRIBITEK_TRAK)+IF(Kosovnica!J23=1,Kosovnica!D23+PRIBITEK_TRAK))/1000)*Kosovnica!E23,0)</f>
        <v>0</v>
      </c>
      <c r="K20" s="78" t="str">
        <f t="shared" si="9"/>
        <v/>
      </c>
      <c r="L20" s="75"/>
      <c r="M20" s="77">
        <f>IF(X20=FALSE,((IF(Kosovnica!G23=2,Kosovnica!C23+PRIBITEK_TRAK)+IF(Kosovnica!H23=2,Kosovnica!C23+PRIBITEK_TRAK)+IF(Kosovnica!I23=2,Kosovnica!D23+PRIBITEK_TRAK)+IF(Kosovnica!J23=2,Kosovnica!D23+PRIBITEK_TRAK))/1000)*Kosovnica!E23,0)</f>
        <v>0</v>
      </c>
      <c r="N20" s="78" t="str">
        <f t="shared" si="10"/>
        <v/>
      </c>
      <c r="O20" s="75"/>
      <c r="P20" s="77">
        <f>IF(X20=TRUE,((IF(Kosovnica!G23=1,Kosovnica!C23+PRIBITEK_TRAK)+IF(Kosovnica!H23=1,Kosovnica!C23+PRIBITEK_TRAK)+IF(Kosovnica!I23=1,Kosovnica!D23+PRIBITEK_TRAK)+IF(Kosovnica!J23=1,Kosovnica!D23+PRIBITEK_TRAK))/1000)*Kosovnica!E23,0)</f>
        <v>0</v>
      </c>
      <c r="Q20" s="78" t="str">
        <f t="shared" si="11"/>
        <v/>
      </c>
      <c r="R20" s="75"/>
      <c r="S20" s="77">
        <f>IF(X20=TRUE,((IF(Kosovnica!G23=2,Kosovnica!C23+PRIBITEK_TRAK)+IF(Kosovnica!H23=2,Kosovnica!C23+PRIBITEK_TRAK)+IF(Kosovnica!I23=2,Kosovnica!D23+PRIBITEK_TRAK)+IF(Kosovnica!J23=2,Kosovnica!D23+PRIBITEK_TRAK))/1000)*Kosovnica!E23,0)</f>
        <v>0</v>
      </c>
      <c r="T20" s="78" t="str">
        <f t="shared" si="12"/>
        <v/>
      </c>
      <c r="U20" s="47"/>
      <c r="V20" s="7" t="str">
        <f t="shared" si="13"/>
        <v/>
      </c>
      <c r="W20" s="7" t="str">
        <f t="shared" si="3"/>
        <v/>
      </c>
      <c r="X20" s="7" t="str" cm="1">
        <f t="array" ref="X20">IF(B20&lt;&gt;"",IF(SUMPRODUCT(--(ISNUMBER(SEARCH(LEPI36, Kosovnica!K23)))) &gt; 0, TRUE, FALSE),"")</f>
        <v/>
      </c>
      <c r="Z20" s="48" t="str">
        <f t="shared" si="14"/>
        <v/>
      </c>
      <c r="AA20" s="7">
        <f t="shared" si="15"/>
        <v>0</v>
      </c>
    </row>
    <row r="21" spans="1:27" ht="15.75" customHeight="1" x14ac:dyDescent="0.2">
      <c r="A21" s="44">
        <f t="shared" si="4"/>
        <v>9</v>
      </c>
      <c r="B21" s="45" t="str">
        <f>IF(Kosovnica!B24&lt;&gt;"",Kosovnica!B24,"")</f>
        <v/>
      </c>
      <c r="C21" s="46" t="str">
        <f>IF(Kosovnica!L24&lt;&gt;"",Kosovnica!L24,"")</f>
        <v/>
      </c>
      <c r="D21" s="74" t="str">
        <f>IF(B21&lt;&gt;"",(((Kosovnica!C24)*(Kosovnica!D24))*Kosovnica!E24*(IF(X21=TRUE,2,1)))/1000000,"")</f>
        <v/>
      </c>
      <c r="E21" s="74" t="str">
        <f t="shared" si="16"/>
        <v/>
      </c>
      <c r="F21" s="80" t="str">
        <f t="shared" si="6"/>
        <v/>
      </c>
      <c r="G21" s="74" t="str">
        <f t="shared" si="7"/>
        <v/>
      </c>
      <c r="H21" s="76" t="str">
        <f t="shared" si="8"/>
        <v/>
      </c>
      <c r="I21" s="76"/>
      <c r="J21" s="77">
        <f>IF(X21=FALSE,((IF(Kosovnica!G24=1,Kosovnica!C24+PRIBITEK_TRAK)+IF(Kosovnica!H24=1,Kosovnica!C24+PRIBITEK_TRAK)+IF(Kosovnica!I24=1,Kosovnica!D24+PRIBITEK_TRAK)+IF(Kosovnica!J24=1,Kosovnica!D24+PRIBITEK_TRAK))/1000)*Kosovnica!E24,0)</f>
        <v>0</v>
      </c>
      <c r="K21" s="78" t="str">
        <f t="shared" si="9"/>
        <v/>
      </c>
      <c r="L21" s="75"/>
      <c r="M21" s="77">
        <f>IF(X21=FALSE,((IF(Kosovnica!G24=2,Kosovnica!C24+PRIBITEK_TRAK)+IF(Kosovnica!H24=2,Kosovnica!C24+PRIBITEK_TRAK)+IF(Kosovnica!I24=2,Kosovnica!D24+PRIBITEK_TRAK)+IF(Kosovnica!J24=2,Kosovnica!D24+PRIBITEK_TRAK))/1000)*Kosovnica!E24,0)</f>
        <v>0</v>
      </c>
      <c r="N21" s="78" t="str">
        <f t="shared" si="10"/>
        <v/>
      </c>
      <c r="O21" s="75"/>
      <c r="P21" s="77">
        <f>IF(X21=TRUE,((IF(Kosovnica!G24=1,Kosovnica!C24+PRIBITEK_TRAK)+IF(Kosovnica!H24=1,Kosovnica!C24+PRIBITEK_TRAK)+IF(Kosovnica!I24=1,Kosovnica!D24+PRIBITEK_TRAK)+IF(Kosovnica!J24=1,Kosovnica!D24+PRIBITEK_TRAK))/1000)*Kosovnica!E24,0)</f>
        <v>0</v>
      </c>
      <c r="Q21" s="78" t="str">
        <f t="shared" si="11"/>
        <v/>
      </c>
      <c r="R21" s="75"/>
      <c r="S21" s="77">
        <f>IF(X21=TRUE,((IF(Kosovnica!G24=2,Kosovnica!C24+PRIBITEK_TRAK)+IF(Kosovnica!H24=2,Kosovnica!C24+PRIBITEK_TRAK)+IF(Kosovnica!I24=2,Kosovnica!D24+PRIBITEK_TRAK)+IF(Kosovnica!J24=2,Kosovnica!D24+PRIBITEK_TRAK))/1000)*Kosovnica!E24,0)</f>
        <v>0</v>
      </c>
      <c r="T21" s="78" t="str">
        <f t="shared" si="12"/>
        <v/>
      </c>
      <c r="U21" s="47"/>
      <c r="V21" s="7" t="str">
        <f t="shared" si="13"/>
        <v/>
      </c>
      <c r="W21" s="7" t="str">
        <f t="shared" si="3"/>
        <v/>
      </c>
      <c r="X21" s="7" t="str" cm="1">
        <f t="array" ref="X21">IF(B21&lt;&gt;"",IF(SUMPRODUCT(--(ISNUMBER(SEARCH(LEPI36, Kosovnica!K24)))) &gt; 0, TRUE, FALSE),"")</f>
        <v/>
      </c>
      <c r="Z21" s="48" t="str">
        <f t="shared" si="14"/>
        <v/>
      </c>
      <c r="AA21" s="7">
        <f t="shared" si="15"/>
        <v>0</v>
      </c>
    </row>
    <row r="22" spans="1:27" ht="15.75" customHeight="1" x14ac:dyDescent="0.2">
      <c r="A22" s="44">
        <f t="shared" si="4"/>
        <v>10</v>
      </c>
      <c r="B22" s="45" t="str">
        <f>IF(Kosovnica!B25&lt;&gt;"",Kosovnica!B25,"")</f>
        <v/>
      </c>
      <c r="C22" s="46" t="str">
        <f>IF(Kosovnica!L25&lt;&gt;"",Kosovnica!L25,"")</f>
        <v/>
      </c>
      <c r="D22" s="74" t="str">
        <f>IF(B22&lt;&gt;"",(((Kosovnica!C25)*(Kosovnica!D25))*Kosovnica!E25*(IF(X22=TRUE,2,1)))/1000000,"")</f>
        <v/>
      </c>
      <c r="E22" s="74" t="str">
        <f t="shared" si="16"/>
        <v/>
      </c>
      <c r="F22" s="80" t="str">
        <f t="shared" si="6"/>
        <v/>
      </c>
      <c r="G22" s="74" t="str">
        <f t="shared" si="7"/>
        <v/>
      </c>
      <c r="H22" s="76" t="str">
        <f t="shared" si="8"/>
        <v/>
      </c>
      <c r="I22" s="76"/>
      <c r="J22" s="77">
        <f>IF(X22=FALSE,((IF(Kosovnica!G25=1,Kosovnica!C25+PRIBITEK_TRAK)+IF(Kosovnica!H25=1,Kosovnica!C25+PRIBITEK_TRAK)+IF(Kosovnica!I25=1,Kosovnica!D25+PRIBITEK_TRAK)+IF(Kosovnica!J25=1,Kosovnica!D25+PRIBITEK_TRAK))/1000)*Kosovnica!E25,0)</f>
        <v>0</v>
      </c>
      <c r="K22" s="78" t="str">
        <f t="shared" si="9"/>
        <v/>
      </c>
      <c r="L22" s="75"/>
      <c r="M22" s="77">
        <f>IF(X22=FALSE,((IF(Kosovnica!G25=2,Kosovnica!C25+PRIBITEK_TRAK)+IF(Kosovnica!H25=2,Kosovnica!C25+PRIBITEK_TRAK)+IF(Kosovnica!I25=2,Kosovnica!D25+PRIBITEK_TRAK)+IF(Kosovnica!J25=2,Kosovnica!D25+PRIBITEK_TRAK))/1000)*Kosovnica!E25,0)</f>
        <v>0</v>
      </c>
      <c r="N22" s="78" t="str">
        <f t="shared" si="10"/>
        <v/>
      </c>
      <c r="O22" s="75"/>
      <c r="P22" s="77">
        <f>IF(X22=TRUE,((IF(Kosovnica!G25=1,Kosovnica!C25+PRIBITEK_TRAK)+IF(Kosovnica!H25=1,Kosovnica!C25+PRIBITEK_TRAK)+IF(Kosovnica!I25=1,Kosovnica!D25+PRIBITEK_TRAK)+IF(Kosovnica!J25=1,Kosovnica!D25+PRIBITEK_TRAK))/1000)*Kosovnica!E25,0)</f>
        <v>0</v>
      </c>
      <c r="Q22" s="78" t="str">
        <f t="shared" si="11"/>
        <v/>
      </c>
      <c r="R22" s="75"/>
      <c r="S22" s="77">
        <f>IF(X22=TRUE,((IF(Kosovnica!G25=2,Kosovnica!C25+PRIBITEK_TRAK)+IF(Kosovnica!H25=2,Kosovnica!C25+PRIBITEK_TRAK)+IF(Kosovnica!I25=2,Kosovnica!D25+PRIBITEK_TRAK)+IF(Kosovnica!J25=2,Kosovnica!D25+PRIBITEK_TRAK))/1000)*Kosovnica!E25,0)</f>
        <v>0</v>
      </c>
      <c r="T22" s="78" t="str">
        <f t="shared" si="12"/>
        <v/>
      </c>
      <c r="U22" s="47"/>
      <c r="V22" s="7" t="str">
        <f t="shared" si="13"/>
        <v/>
      </c>
      <c r="W22" s="7" t="str">
        <f t="shared" si="3"/>
        <v/>
      </c>
      <c r="X22" s="7" t="str" cm="1">
        <f t="array" ref="X22">IF(B22&lt;&gt;"",IF(SUMPRODUCT(--(ISNUMBER(SEARCH(LEPI36, Kosovnica!K25)))) &gt; 0, TRUE, FALSE),"")</f>
        <v/>
      </c>
      <c r="Z22" s="48" t="str">
        <f t="shared" si="14"/>
        <v/>
      </c>
      <c r="AA22" s="7">
        <f t="shared" si="15"/>
        <v>0</v>
      </c>
    </row>
    <row r="23" spans="1:27" ht="15.75" customHeight="1" x14ac:dyDescent="0.2">
      <c r="A23" s="44">
        <f t="shared" si="4"/>
        <v>11</v>
      </c>
      <c r="B23" s="45" t="str">
        <f>IF(Kosovnica!B26&lt;&gt;"",Kosovnica!B26,"")</f>
        <v/>
      </c>
      <c r="C23" s="46" t="str">
        <f>IF(Kosovnica!L26&lt;&gt;"",Kosovnica!L26,"")</f>
        <v/>
      </c>
      <c r="D23" s="74" t="str">
        <f>IF(B23&lt;&gt;"",(((Kosovnica!C26)*(Kosovnica!D26))*Kosovnica!E26*(IF(X23=TRUE,2,1)))/1000000,"")</f>
        <v/>
      </c>
      <c r="E23" s="74" t="str">
        <f t="shared" si="16"/>
        <v/>
      </c>
      <c r="F23" s="80" t="str">
        <f t="shared" si="6"/>
        <v/>
      </c>
      <c r="G23" s="74" t="str">
        <f t="shared" si="7"/>
        <v/>
      </c>
      <c r="H23" s="76" t="str">
        <f t="shared" si="8"/>
        <v/>
      </c>
      <c r="I23" s="76"/>
      <c r="J23" s="77">
        <f>IF(X23=FALSE,((IF(Kosovnica!G26=1,Kosovnica!C26+PRIBITEK_TRAK)+IF(Kosovnica!H26=1,Kosovnica!C26+PRIBITEK_TRAK)+IF(Kosovnica!I26=1,Kosovnica!D26+PRIBITEK_TRAK)+IF(Kosovnica!J26=1,Kosovnica!D26+PRIBITEK_TRAK))/1000)*Kosovnica!E26,0)</f>
        <v>0</v>
      </c>
      <c r="K23" s="78" t="str">
        <f t="shared" si="9"/>
        <v/>
      </c>
      <c r="L23" s="75"/>
      <c r="M23" s="77">
        <f>IF(X23=FALSE,((IF(Kosovnica!G26=2,Kosovnica!C26+PRIBITEK_TRAK)+IF(Kosovnica!H26=2,Kosovnica!C26+PRIBITEK_TRAK)+IF(Kosovnica!I26=2,Kosovnica!D26+PRIBITEK_TRAK)+IF(Kosovnica!J26=2,Kosovnica!D26+PRIBITEK_TRAK))/1000)*Kosovnica!E26,0)</f>
        <v>0</v>
      </c>
      <c r="N23" s="78" t="str">
        <f t="shared" si="10"/>
        <v/>
      </c>
      <c r="O23" s="75"/>
      <c r="P23" s="77">
        <f>IF(X23=TRUE,((IF(Kosovnica!G26=1,Kosovnica!C26+PRIBITEK_TRAK)+IF(Kosovnica!H26=1,Kosovnica!C26+PRIBITEK_TRAK)+IF(Kosovnica!I26=1,Kosovnica!D26+PRIBITEK_TRAK)+IF(Kosovnica!J26=1,Kosovnica!D26+PRIBITEK_TRAK))/1000)*Kosovnica!E26,0)</f>
        <v>0</v>
      </c>
      <c r="Q23" s="78" t="str">
        <f t="shared" si="11"/>
        <v/>
      </c>
      <c r="R23" s="75"/>
      <c r="S23" s="77">
        <f>IF(X23=TRUE,((IF(Kosovnica!G26=2,Kosovnica!C26+PRIBITEK_TRAK)+IF(Kosovnica!H26=2,Kosovnica!C26+PRIBITEK_TRAK)+IF(Kosovnica!I26=2,Kosovnica!D26+PRIBITEK_TRAK)+IF(Kosovnica!J26=2,Kosovnica!D26+PRIBITEK_TRAK))/1000)*Kosovnica!E26,0)</f>
        <v>0</v>
      </c>
      <c r="T23" s="78" t="str">
        <f t="shared" si="12"/>
        <v/>
      </c>
      <c r="U23" s="47"/>
      <c r="V23" s="7" t="str">
        <f t="shared" si="13"/>
        <v/>
      </c>
      <c r="W23" s="7" t="str">
        <f t="shared" si="3"/>
        <v/>
      </c>
      <c r="X23" s="7" t="str" cm="1">
        <f t="array" ref="X23">IF(B23&lt;&gt;"",IF(SUMPRODUCT(--(ISNUMBER(SEARCH(LEPI36, Kosovnica!K26)))) &gt; 0, TRUE, FALSE),"")</f>
        <v/>
      </c>
      <c r="Z23" s="48" t="str">
        <f t="shared" si="14"/>
        <v/>
      </c>
      <c r="AA23" s="7">
        <f t="shared" si="15"/>
        <v>0</v>
      </c>
    </row>
    <row r="24" spans="1:27" ht="15.75" customHeight="1" x14ac:dyDescent="0.2">
      <c r="A24" s="44">
        <f t="shared" si="4"/>
        <v>12</v>
      </c>
      <c r="B24" s="45" t="str">
        <f>IF(Kosovnica!B27&lt;&gt;"",Kosovnica!B27,"")</f>
        <v/>
      </c>
      <c r="C24" s="46" t="str">
        <f>IF(Kosovnica!L27&lt;&gt;"",Kosovnica!L27,"")</f>
        <v/>
      </c>
      <c r="D24" s="74" t="str">
        <f>IF(B24&lt;&gt;"",(((Kosovnica!C27)*(Kosovnica!D27))*Kosovnica!E27*(IF(X24=TRUE,2,1)))/1000000,"")</f>
        <v/>
      </c>
      <c r="E24" s="74" t="str">
        <f t="shared" si="16"/>
        <v/>
      </c>
      <c r="F24" s="80" t="str">
        <f t="shared" si="6"/>
        <v/>
      </c>
      <c r="G24" s="74" t="str">
        <f t="shared" si="7"/>
        <v/>
      </c>
      <c r="H24" s="76" t="str">
        <f t="shared" si="8"/>
        <v/>
      </c>
      <c r="I24" s="76"/>
      <c r="J24" s="77">
        <f>IF(X24=FALSE,((IF(Kosovnica!G27=1,Kosovnica!C27+PRIBITEK_TRAK)+IF(Kosovnica!H27=1,Kosovnica!C27+PRIBITEK_TRAK)+IF(Kosovnica!I27=1,Kosovnica!D27+PRIBITEK_TRAK)+IF(Kosovnica!J27=1,Kosovnica!D27+PRIBITEK_TRAK))/1000)*Kosovnica!E27,0)</f>
        <v>0</v>
      </c>
      <c r="K24" s="78" t="str">
        <f t="shared" si="9"/>
        <v/>
      </c>
      <c r="L24" s="75"/>
      <c r="M24" s="77">
        <f>IF(X24=FALSE,((IF(Kosovnica!G27=2,Kosovnica!C27+PRIBITEK_TRAK)+IF(Kosovnica!H27=2,Kosovnica!C27+PRIBITEK_TRAK)+IF(Kosovnica!I27=2,Kosovnica!D27+PRIBITEK_TRAK)+IF(Kosovnica!J27=2,Kosovnica!D27+PRIBITEK_TRAK))/1000)*Kosovnica!E27,0)</f>
        <v>0</v>
      </c>
      <c r="N24" s="78" t="str">
        <f t="shared" si="10"/>
        <v/>
      </c>
      <c r="O24" s="75"/>
      <c r="P24" s="77">
        <f>IF(X24=TRUE,((IF(Kosovnica!G27=1,Kosovnica!C27+PRIBITEK_TRAK)+IF(Kosovnica!H27=1,Kosovnica!C27+PRIBITEK_TRAK)+IF(Kosovnica!I27=1,Kosovnica!D27+PRIBITEK_TRAK)+IF(Kosovnica!J27=1,Kosovnica!D27+PRIBITEK_TRAK))/1000)*Kosovnica!E27,0)</f>
        <v>0</v>
      </c>
      <c r="Q24" s="78" t="str">
        <f t="shared" si="11"/>
        <v/>
      </c>
      <c r="R24" s="75"/>
      <c r="S24" s="77">
        <f>IF(X24=TRUE,((IF(Kosovnica!G27=2,Kosovnica!C27+PRIBITEK_TRAK)+IF(Kosovnica!H27=2,Kosovnica!C27+PRIBITEK_TRAK)+IF(Kosovnica!I27=2,Kosovnica!D27+PRIBITEK_TRAK)+IF(Kosovnica!J27=2,Kosovnica!D27+PRIBITEK_TRAK))/1000)*Kosovnica!E27,0)</f>
        <v>0</v>
      </c>
      <c r="T24" s="78" t="str">
        <f t="shared" si="12"/>
        <v/>
      </c>
      <c r="U24" s="47"/>
      <c r="V24" s="7" t="str">
        <f t="shared" si="13"/>
        <v/>
      </c>
      <c r="W24" s="7" t="str">
        <f t="shared" si="3"/>
        <v/>
      </c>
      <c r="X24" s="7" t="str" cm="1">
        <f t="array" ref="X24">IF(B24&lt;&gt;"",IF(SUMPRODUCT(--(ISNUMBER(SEARCH(LEPI36, Kosovnica!K27)))) &gt; 0, TRUE, FALSE),"")</f>
        <v/>
      </c>
      <c r="Z24" s="48" t="str">
        <f t="shared" si="14"/>
        <v/>
      </c>
      <c r="AA24" s="7">
        <f t="shared" si="15"/>
        <v>0</v>
      </c>
    </row>
    <row r="25" spans="1:27" ht="15.75" customHeight="1" x14ac:dyDescent="0.2">
      <c r="A25" s="44">
        <f t="shared" si="4"/>
        <v>13</v>
      </c>
      <c r="B25" s="45" t="str">
        <f>IF(Kosovnica!B28&lt;&gt;"",Kosovnica!B28,"")</f>
        <v/>
      </c>
      <c r="C25" s="46" t="str">
        <f>IF(Kosovnica!L28&lt;&gt;"",Kosovnica!L28,"")</f>
        <v/>
      </c>
      <c r="D25" s="74" t="str">
        <f>IF(B25&lt;&gt;"",(((Kosovnica!C28)*(Kosovnica!D28))*Kosovnica!E28*(IF(X25=TRUE,2,1)))/1000000,"")</f>
        <v/>
      </c>
      <c r="E25" s="74" t="str">
        <f t="shared" si="16"/>
        <v/>
      </c>
      <c r="F25" s="80" t="str">
        <f t="shared" si="6"/>
        <v/>
      </c>
      <c r="G25" s="74" t="str">
        <f t="shared" si="7"/>
        <v/>
      </c>
      <c r="H25" s="76" t="str">
        <f t="shared" si="8"/>
        <v/>
      </c>
      <c r="I25" s="76"/>
      <c r="J25" s="77">
        <f>IF(X25=FALSE,((IF(Kosovnica!G28=1,Kosovnica!C28+PRIBITEK_TRAK)+IF(Kosovnica!H28=1,Kosovnica!C28+PRIBITEK_TRAK)+IF(Kosovnica!I28=1,Kosovnica!D28+PRIBITEK_TRAK)+IF(Kosovnica!J28=1,Kosovnica!D28+PRIBITEK_TRAK))/1000)*Kosovnica!E28,0)</f>
        <v>0</v>
      </c>
      <c r="K25" s="78" t="str">
        <f t="shared" si="9"/>
        <v/>
      </c>
      <c r="L25" s="75"/>
      <c r="M25" s="77">
        <f>IF(X25=FALSE,((IF(Kosovnica!G28=2,Kosovnica!C28+PRIBITEK_TRAK)+IF(Kosovnica!H28=2,Kosovnica!C28+PRIBITEK_TRAK)+IF(Kosovnica!I28=2,Kosovnica!D28+PRIBITEK_TRAK)+IF(Kosovnica!J28=2,Kosovnica!D28+PRIBITEK_TRAK))/1000)*Kosovnica!E28,0)</f>
        <v>0</v>
      </c>
      <c r="N25" s="78" t="str">
        <f t="shared" si="10"/>
        <v/>
      </c>
      <c r="O25" s="75"/>
      <c r="P25" s="77">
        <f>IF(X25=TRUE,((IF(Kosovnica!G28=1,Kosovnica!C28+PRIBITEK_TRAK)+IF(Kosovnica!H28=1,Kosovnica!C28+PRIBITEK_TRAK)+IF(Kosovnica!I28=1,Kosovnica!D28+PRIBITEK_TRAK)+IF(Kosovnica!J28=1,Kosovnica!D28+PRIBITEK_TRAK))/1000)*Kosovnica!E28,0)</f>
        <v>0</v>
      </c>
      <c r="Q25" s="78" t="str">
        <f t="shared" si="11"/>
        <v/>
      </c>
      <c r="R25" s="75"/>
      <c r="S25" s="77">
        <f>IF(X25=TRUE,((IF(Kosovnica!G28=2,Kosovnica!C28+PRIBITEK_TRAK)+IF(Kosovnica!H28=2,Kosovnica!C28+PRIBITEK_TRAK)+IF(Kosovnica!I28=2,Kosovnica!D28+PRIBITEK_TRAK)+IF(Kosovnica!J28=2,Kosovnica!D28+PRIBITEK_TRAK))/1000)*Kosovnica!E28,0)</f>
        <v>0</v>
      </c>
      <c r="T25" s="78" t="str">
        <f t="shared" si="12"/>
        <v/>
      </c>
      <c r="U25" s="47"/>
      <c r="V25" s="7" t="str">
        <f t="shared" si="13"/>
        <v/>
      </c>
      <c r="W25" s="7" t="str">
        <f t="shared" si="3"/>
        <v/>
      </c>
      <c r="X25" s="7" t="str" cm="1">
        <f t="array" ref="X25">IF(B25&lt;&gt;"",IF(SUMPRODUCT(--(ISNUMBER(SEARCH(LEPI36, Kosovnica!K28)))) &gt; 0, TRUE, FALSE),"")</f>
        <v/>
      </c>
      <c r="Z25" s="48" t="str">
        <f t="shared" si="14"/>
        <v/>
      </c>
      <c r="AA25" s="7">
        <f t="shared" si="15"/>
        <v>0</v>
      </c>
    </row>
    <row r="26" spans="1:27" ht="15.75" customHeight="1" x14ac:dyDescent="0.2">
      <c r="A26" s="44">
        <f t="shared" si="4"/>
        <v>14</v>
      </c>
      <c r="B26" s="45" t="str">
        <f>IF(Kosovnica!B29&lt;&gt;"",Kosovnica!B29,"")</f>
        <v/>
      </c>
      <c r="C26" s="46" t="str">
        <f>IF(Kosovnica!L29&lt;&gt;"",Kosovnica!L29,"")</f>
        <v/>
      </c>
      <c r="D26" s="74" t="str">
        <f>IF(B26&lt;&gt;"",(((Kosovnica!C29)*(Kosovnica!D29))*Kosovnica!E29*(IF(X26=TRUE,2,1)))/1000000,"")</f>
        <v/>
      </c>
      <c r="E26" s="74" t="str">
        <f t="shared" si="16"/>
        <v/>
      </c>
      <c r="F26" s="80" t="str">
        <f t="shared" si="6"/>
        <v/>
      </c>
      <c r="G26" s="74" t="str">
        <f t="shared" si="7"/>
        <v/>
      </c>
      <c r="H26" s="76" t="str">
        <f t="shared" si="8"/>
        <v/>
      </c>
      <c r="I26" s="76"/>
      <c r="J26" s="77">
        <f>IF(X26=FALSE,((IF(Kosovnica!G29=1,Kosovnica!C29+PRIBITEK_TRAK)+IF(Kosovnica!H29=1,Kosovnica!C29+PRIBITEK_TRAK)+IF(Kosovnica!I29=1,Kosovnica!D29+PRIBITEK_TRAK)+IF(Kosovnica!J29=1,Kosovnica!D29+PRIBITEK_TRAK))/1000)*Kosovnica!E29,0)</f>
        <v>0</v>
      </c>
      <c r="K26" s="78" t="str">
        <f t="shared" si="9"/>
        <v/>
      </c>
      <c r="L26" s="75"/>
      <c r="M26" s="77">
        <f>IF(X26=FALSE,((IF(Kosovnica!G29=2,Kosovnica!C29+PRIBITEK_TRAK)+IF(Kosovnica!H29=2,Kosovnica!C29+PRIBITEK_TRAK)+IF(Kosovnica!I29=2,Kosovnica!D29+PRIBITEK_TRAK)+IF(Kosovnica!J29=2,Kosovnica!D29+PRIBITEK_TRAK))/1000)*Kosovnica!E29,0)</f>
        <v>0</v>
      </c>
      <c r="N26" s="78" t="str">
        <f t="shared" si="10"/>
        <v/>
      </c>
      <c r="O26" s="75"/>
      <c r="P26" s="77">
        <f>IF(X26=TRUE,((IF(Kosovnica!G29=1,Kosovnica!C29+PRIBITEK_TRAK)+IF(Kosovnica!H29=1,Kosovnica!C29+PRIBITEK_TRAK)+IF(Kosovnica!I29=1,Kosovnica!D29+PRIBITEK_TRAK)+IF(Kosovnica!J29=1,Kosovnica!D29+PRIBITEK_TRAK))/1000)*Kosovnica!E29,0)</f>
        <v>0</v>
      </c>
      <c r="Q26" s="78" t="str">
        <f t="shared" si="11"/>
        <v/>
      </c>
      <c r="R26" s="75"/>
      <c r="S26" s="77">
        <f>IF(X26=TRUE,((IF(Kosovnica!G29=2,Kosovnica!C29+PRIBITEK_TRAK)+IF(Kosovnica!H29=2,Kosovnica!C29+PRIBITEK_TRAK)+IF(Kosovnica!I29=2,Kosovnica!D29+PRIBITEK_TRAK)+IF(Kosovnica!J29=2,Kosovnica!D29+PRIBITEK_TRAK))/1000)*Kosovnica!E29,0)</f>
        <v>0</v>
      </c>
      <c r="T26" s="78" t="str">
        <f t="shared" si="12"/>
        <v/>
      </c>
      <c r="U26" s="47"/>
      <c r="V26" s="7" t="str">
        <f t="shared" si="13"/>
        <v/>
      </c>
      <c r="W26" s="7" t="str">
        <f t="shared" si="3"/>
        <v/>
      </c>
      <c r="X26" s="7" t="str" cm="1">
        <f t="array" ref="X26">IF(B26&lt;&gt;"",IF(SUMPRODUCT(--(ISNUMBER(SEARCH(LEPI36, Kosovnica!K29)))) &gt; 0, TRUE, FALSE),"")</f>
        <v/>
      </c>
      <c r="Z26" s="48" t="str">
        <f t="shared" si="14"/>
        <v/>
      </c>
      <c r="AA26" s="7">
        <f t="shared" si="15"/>
        <v>0</v>
      </c>
    </row>
    <row r="27" spans="1:27" ht="15.75" customHeight="1" x14ac:dyDescent="0.2">
      <c r="A27" s="44">
        <f t="shared" si="4"/>
        <v>15</v>
      </c>
      <c r="B27" s="45" t="str">
        <f>IF(Kosovnica!B30&lt;&gt;"",Kosovnica!B30,"")</f>
        <v/>
      </c>
      <c r="C27" s="46" t="str">
        <f>IF(Kosovnica!L30&lt;&gt;"",Kosovnica!L30,"")</f>
        <v/>
      </c>
      <c r="D27" s="74" t="str">
        <f>IF(B27&lt;&gt;"",(((Kosovnica!C30)*(Kosovnica!D30))*Kosovnica!E30*(IF(X27=TRUE,2,1)))/1000000,"")</f>
        <v/>
      </c>
      <c r="E27" s="74" t="str">
        <f t="shared" si="16"/>
        <v/>
      </c>
      <c r="F27" s="80" t="str">
        <f t="shared" si="6"/>
        <v/>
      </c>
      <c r="G27" s="74" t="str">
        <f t="shared" si="7"/>
        <v/>
      </c>
      <c r="H27" s="76" t="str">
        <f t="shared" si="8"/>
        <v/>
      </c>
      <c r="I27" s="76"/>
      <c r="J27" s="77">
        <f>IF(X27=FALSE,((IF(Kosovnica!G30=1,Kosovnica!C30+PRIBITEK_TRAK)+IF(Kosovnica!H30=1,Kosovnica!C30+PRIBITEK_TRAK)+IF(Kosovnica!I30=1,Kosovnica!D30+PRIBITEK_TRAK)+IF(Kosovnica!J30=1,Kosovnica!D30+PRIBITEK_TRAK))/1000)*Kosovnica!E30,0)</f>
        <v>0</v>
      </c>
      <c r="K27" s="78" t="str">
        <f t="shared" ref="K27:K77" si="17">IF(B27="","",IFERROR(IF(B27=B26,IFERROR(K26+J27,""),J27),""))</f>
        <v/>
      </c>
      <c r="L27" s="75"/>
      <c r="M27" s="77">
        <f>IF(X27=FALSE,((IF(Kosovnica!G30=2,Kosovnica!C30+PRIBITEK_TRAK)+IF(Kosovnica!H30=2,Kosovnica!C30+PRIBITEK_TRAK)+IF(Kosovnica!I30=2,Kosovnica!D30+PRIBITEK_TRAK)+IF(Kosovnica!J30=2,Kosovnica!D30+PRIBITEK_TRAK))/1000)*Kosovnica!E30,0)</f>
        <v>0</v>
      </c>
      <c r="N27" s="78" t="str">
        <f t="shared" si="10"/>
        <v/>
      </c>
      <c r="O27" s="75"/>
      <c r="P27" s="77">
        <f>IF(X27=TRUE,((IF(Kosovnica!G30=1,Kosovnica!C30+PRIBITEK_TRAK)+IF(Kosovnica!H30=1,Kosovnica!C30+PRIBITEK_TRAK)+IF(Kosovnica!I30=1,Kosovnica!D30+PRIBITEK_TRAK)+IF(Kosovnica!J30=1,Kosovnica!D30+PRIBITEK_TRAK))/1000)*Kosovnica!E30,0)</f>
        <v>0</v>
      </c>
      <c r="Q27" s="78" t="str">
        <f t="shared" si="11"/>
        <v/>
      </c>
      <c r="R27" s="75"/>
      <c r="S27" s="77">
        <f>IF(X27=TRUE,((IF(Kosovnica!G30=2,Kosovnica!C30+PRIBITEK_TRAK)+IF(Kosovnica!H30=2,Kosovnica!C30+PRIBITEK_TRAK)+IF(Kosovnica!I30=2,Kosovnica!D30+PRIBITEK_TRAK)+IF(Kosovnica!J30=2,Kosovnica!D30+PRIBITEK_TRAK))/1000)*Kosovnica!E30,0)</f>
        <v>0</v>
      </c>
      <c r="T27" s="78" t="str">
        <f t="shared" si="12"/>
        <v/>
      </c>
      <c r="U27" s="47"/>
      <c r="V27" s="7" t="str">
        <f t="shared" si="13"/>
        <v/>
      </c>
      <c r="W27" s="7" t="str">
        <f t="shared" si="3"/>
        <v/>
      </c>
      <c r="X27" s="7" t="str" cm="1">
        <f t="array" ref="X27">IF(B27&lt;&gt;"",IF(SUMPRODUCT(--(ISNUMBER(SEARCH(LEPI36, Kosovnica!K30)))) &gt; 0, TRUE, FALSE),"")</f>
        <v/>
      </c>
      <c r="Z27" s="48" t="str">
        <f t="shared" si="14"/>
        <v/>
      </c>
      <c r="AA27" s="7">
        <f t="shared" si="15"/>
        <v>0</v>
      </c>
    </row>
    <row r="28" spans="1:27" ht="15.75" customHeight="1" x14ac:dyDescent="0.2">
      <c r="A28" s="44">
        <f t="shared" si="4"/>
        <v>16</v>
      </c>
      <c r="B28" s="45" t="str">
        <f>IF(Kosovnica!B31&lt;&gt;"",Kosovnica!B31,"")</f>
        <v/>
      </c>
      <c r="C28" s="46" t="str">
        <f>IF(Kosovnica!L31&lt;&gt;"",Kosovnica!L31,"")</f>
        <v/>
      </c>
      <c r="D28" s="74" t="str">
        <f>IF(B28&lt;&gt;"",(((Kosovnica!C31)*(Kosovnica!D31))*Kosovnica!E31*(IF(X28=TRUE,2,1)))/1000000,"")</f>
        <v/>
      </c>
      <c r="E28" s="74" t="str">
        <f t="shared" si="16"/>
        <v/>
      </c>
      <c r="F28" s="80" t="str">
        <f t="shared" si="6"/>
        <v/>
      </c>
      <c r="G28" s="74" t="str">
        <f t="shared" si="7"/>
        <v/>
      </c>
      <c r="H28" s="76" t="str">
        <f t="shared" si="8"/>
        <v/>
      </c>
      <c r="I28" s="76"/>
      <c r="J28" s="77">
        <f>IF(X28=FALSE,((IF(Kosovnica!G31=1,Kosovnica!C31+PRIBITEK_TRAK)+IF(Kosovnica!H31=1,Kosovnica!C31+PRIBITEK_TRAK)+IF(Kosovnica!I31=1,Kosovnica!D31+PRIBITEK_TRAK)+IF(Kosovnica!J31=1,Kosovnica!D31+PRIBITEK_TRAK))/1000)*Kosovnica!E31,0)</f>
        <v>0</v>
      </c>
      <c r="K28" s="78" t="str">
        <f t="shared" si="17"/>
        <v/>
      </c>
      <c r="L28" s="75"/>
      <c r="M28" s="77">
        <f>IF(X28=FALSE,((IF(Kosovnica!G31=2,Kosovnica!C31+PRIBITEK_TRAK)+IF(Kosovnica!H31=2,Kosovnica!C31+PRIBITEK_TRAK)+IF(Kosovnica!I31=2,Kosovnica!D31+PRIBITEK_TRAK)+IF(Kosovnica!J31=2,Kosovnica!D31+PRIBITEK_TRAK))/1000)*Kosovnica!E31,0)</f>
        <v>0</v>
      </c>
      <c r="N28" s="78" t="str">
        <f t="shared" si="10"/>
        <v/>
      </c>
      <c r="O28" s="75"/>
      <c r="P28" s="77">
        <f>IF(X28=TRUE,((IF(Kosovnica!G31=1,Kosovnica!C31+PRIBITEK_TRAK)+IF(Kosovnica!H31=1,Kosovnica!C31+PRIBITEK_TRAK)+IF(Kosovnica!I31=1,Kosovnica!D31+PRIBITEK_TRAK)+IF(Kosovnica!J31=1,Kosovnica!D31+PRIBITEK_TRAK))/1000)*Kosovnica!E31,0)</f>
        <v>0</v>
      </c>
      <c r="Q28" s="78" t="str">
        <f t="shared" si="11"/>
        <v/>
      </c>
      <c r="R28" s="75"/>
      <c r="S28" s="77">
        <f>IF(X28=TRUE,((IF(Kosovnica!G31=2,Kosovnica!C31+PRIBITEK_TRAK)+IF(Kosovnica!H31=2,Kosovnica!C31+PRIBITEK_TRAK)+IF(Kosovnica!I31=2,Kosovnica!D31+PRIBITEK_TRAK)+IF(Kosovnica!J31=2,Kosovnica!D31+PRIBITEK_TRAK))/1000)*Kosovnica!E31,0)</f>
        <v>0</v>
      </c>
      <c r="T28" s="78" t="str">
        <f t="shared" si="12"/>
        <v/>
      </c>
      <c r="U28" s="47"/>
      <c r="V28" s="7" t="str">
        <f t="shared" si="13"/>
        <v/>
      </c>
      <c r="W28" s="7" t="str">
        <f t="shared" si="3"/>
        <v/>
      </c>
      <c r="X28" s="7" t="str" cm="1">
        <f t="array" ref="X28">IF(B28&lt;&gt;"",IF(SUMPRODUCT(--(ISNUMBER(SEARCH(LEPI36, Kosovnica!K31)))) &gt; 0, TRUE, FALSE),"")</f>
        <v/>
      </c>
      <c r="Z28" s="48" t="str">
        <f t="shared" si="14"/>
        <v/>
      </c>
      <c r="AA28" s="7">
        <f t="shared" si="15"/>
        <v>0</v>
      </c>
    </row>
    <row r="29" spans="1:27" ht="15.75" customHeight="1" x14ac:dyDescent="0.2">
      <c r="A29" s="44">
        <f t="shared" si="4"/>
        <v>17</v>
      </c>
      <c r="B29" s="45" t="str">
        <f>IF(Kosovnica!B32&lt;&gt;"",Kosovnica!B32,"")</f>
        <v/>
      </c>
      <c r="C29" s="46" t="str">
        <f>IF(Kosovnica!L32&lt;&gt;"",Kosovnica!L32,"")</f>
        <v/>
      </c>
      <c r="D29" s="74" t="str">
        <f>IF(B29&lt;&gt;"",(((Kosovnica!C32)*(Kosovnica!D32))*Kosovnica!E32*(IF(X29=TRUE,2,1)))/1000000,"")</f>
        <v/>
      </c>
      <c r="E29" s="74" t="str">
        <f t="shared" si="16"/>
        <v/>
      </c>
      <c r="F29" s="80" t="str">
        <f t="shared" si="6"/>
        <v/>
      </c>
      <c r="G29" s="74" t="str">
        <f t="shared" si="7"/>
        <v/>
      </c>
      <c r="H29" s="76" t="str">
        <f t="shared" si="8"/>
        <v/>
      </c>
      <c r="I29" s="76"/>
      <c r="J29" s="77">
        <f>IF(X29=FALSE,((IF(Kosovnica!G32=1,Kosovnica!C32+PRIBITEK_TRAK)+IF(Kosovnica!H32=1,Kosovnica!C32+PRIBITEK_TRAK)+IF(Kosovnica!I32=1,Kosovnica!D32+PRIBITEK_TRAK)+IF(Kosovnica!J32=1,Kosovnica!D32+PRIBITEK_TRAK))/1000)*Kosovnica!E32,0)</f>
        <v>0</v>
      </c>
      <c r="K29" s="78" t="str">
        <f t="shared" si="17"/>
        <v/>
      </c>
      <c r="L29" s="75"/>
      <c r="M29" s="77">
        <f>IF(X29=FALSE,((IF(Kosovnica!G32=2,Kosovnica!C32+PRIBITEK_TRAK)+IF(Kosovnica!H32=2,Kosovnica!C32+PRIBITEK_TRAK)+IF(Kosovnica!I32=2,Kosovnica!D32+PRIBITEK_TRAK)+IF(Kosovnica!J32=2,Kosovnica!D32+PRIBITEK_TRAK))/1000)*Kosovnica!E32,0)</f>
        <v>0</v>
      </c>
      <c r="N29" s="78" t="str">
        <f t="shared" si="10"/>
        <v/>
      </c>
      <c r="O29" s="75"/>
      <c r="P29" s="77">
        <f>IF(X29=TRUE,((IF(Kosovnica!G32=1,Kosovnica!C32+PRIBITEK_TRAK)+IF(Kosovnica!H32=1,Kosovnica!C32+PRIBITEK_TRAK)+IF(Kosovnica!I32=1,Kosovnica!D32+PRIBITEK_TRAK)+IF(Kosovnica!J32=1,Kosovnica!D32+PRIBITEK_TRAK))/1000)*Kosovnica!E32,0)</f>
        <v>0</v>
      </c>
      <c r="Q29" s="78" t="str">
        <f t="shared" si="11"/>
        <v/>
      </c>
      <c r="R29" s="75"/>
      <c r="S29" s="77">
        <f>IF(X29=TRUE,((IF(Kosovnica!G32=2,Kosovnica!C32+PRIBITEK_TRAK)+IF(Kosovnica!H32=2,Kosovnica!C32+PRIBITEK_TRAK)+IF(Kosovnica!I32=2,Kosovnica!D32+PRIBITEK_TRAK)+IF(Kosovnica!J32=2,Kosovnica!D32+PRIBITEK_TRAK))/1000)*Kosovnica!E32,0)</f>
        <v>0</v>
      </c>
      <c r="T29" s="78" t="str">
        <f t="shared" si="12"/>
        <v/>
      </c>
      <c r="U29" s="47"/>
      <c r="V29" s="7" t="str">
        <f t="shared" si="13"/>
        <v/>
      </c>
      <c r="W29" s="7" t="str">
        <f t="shared" si="3"/>
        <v/>
      </c>
      <c r="X29" s="7" t="str" cm="1">
        <f t="array" ref="X29">IF(B29&lt;&gt;"",IF(SUMPRODUCT(--(ISNUMBER(SEARCH(LEPI36, Kosovnica!K32)))) &gt; 0, TRUE, FALSE),"")</f>
        <v/>
      </c>
      <c r="Z29" s="48" t="str">
        <f t="shared" si="14"/>
        <v/>
      </c>
      <c r="AA29" s="7">
        <f t="shared" si="15"/>
        <v>0</v>
      </c>
    </row>
    <row r="30" spans="1:27" ht="15.75" customHeight="1" x14ac:dyDescent="0.2">
      <c r="A30" s="44">
        <f t="shared" si="4"/>
        <v>18</v>
      </c>
      <c r="B30" s="45" t="str">
        <f>IF(Kosovnica!B33&lt;&gt;"",Kosovnica!B33,"")</f>
        <v/>
      </c>
      <c r="C30" s="46" t="str">
        <f>IF(Kosovnica!L33&lt;&gt;"",Kosovnica!L33,"")</f>
        <v/>
      </c>
      <c r="D30" s="74" t="str">
        <f>IF(B30&lt;&gt;"",(((Kosovnica!C33)*(Kosovnica!D33))*Kosovnica!E33*(IF(X30=TRUE,2,1)))/1000000,"")</f>
        <v/>
      </c>
      <c r="E30" s="74" t="str">
        <f t="shared" si="16"/>
        <v/>
      </c>
      <c r="F30" s="80" t="str">
        <f t="shared" si="6"/>
        <v/>
      </c>
      <c r="G30" s="74" t="str">
        <f t="shared" si="7"/>
        <v/>
      </c>
      <c r="H30" s="76" t="str">
        <f t="shared" si="8"/>
        <v/>
      </c>
      <c r="I30" s="76"/>
      <c r="J30" s="77">
        <f>IF(X30=FALSE,((IF(Kosovnica!G33=1,Kosovnica!C33+PRIBITEK_TRAK)+IF(Kosovnica!H33=1,Kosovnica!C33+PRIBITEK_TRAK)+IF(Kosovnica!I33=1,Kosovnica!D33+PRIBITEK_TRAK)+IF(Kosovnica!J33=1,Kosovnica!D33+PRIBITEK_TRAK))/1000)*Kosovnica!E33,0)</f>
        <v>0</v>
      </c>
      <c r="K30" s="78" t="str">
        <f t="shared" si="17"/>
        <v/>
      </c>
      <c r="L30" s="75"/>
      <c r="M30" s="77">
        <f>IF(X30=FALSE,((IF(Kosovnica!G33=2,Kosovnica!C33+PRIBITEK_TRAK)+IF(Kosovnica!H33=2,Kosovnica!C33+PRIBITEK_TRAK)+IF(Kosovnica!I33=2,Kosovnica!D33+PRIBITEK_TRAK)+IF(Kosovnica!J33=2,Kosovnica!D33+PRIBITEK_TRAK))/1000)*Kosovnica!E33,0)</f>
        <v>0</v>
      </c>
      <c r="N30" s="78" t="str">
        <f t="shared" si="10"/>
        <v/>
      </c>
      <c r="O30" s="75"/>
      <c r="P30" s="77">
        <f>IF(X30=TRUE,((IF(Kosovnica!G33=1,Kosovnica!C33+PRIBITEK_TRAK)+IF(Kosovnica!H33=1,Kosovnica!C33+PRIBITEK_TRAK)+IF(Kosovnica!I33=1,Kosovnica!D33+PRIBITEK_TRAK)+IF(Kosovnica!J33=1,Kosovnica!D33+PRIBITEK_TRAK))/1000)*Kosovnica!E33,0)</f>
        <v>0</v>
      </c>
      <c r="Q30" s="78" t="str">
        <f t="shared" si="11"/>
        <v/>
      </c>
      <c r="R30" s="75"/>
      <c r="S30" s="77">
        <f>IF(X30=TRUE,((IF(Kosovnica!G33=2,Kosovnica!C33+PRIBITEK_TRAK)+IF(Kosovnica!H33=2,Kosovnica!C33+PRIBITEK_TRAK)+IF(Kosovnica!I33=2,Kosovnica!D33+PRIBITEK_TRAK)+IF(Kosovnica!J33=2,Kosovnica!D33+PRIBITEK_TRAK))/1000)*Kosovnica!E33,0)</f>
        <v>0</v>
      </c>
      <c r="T30" s="78" t="str">
        <f t="shared" si="12"/>
        <v/>
      </c>
      <c r="U30" s="47"/>
      <c r="V30" s="7" t="str">
        <f t="shared" si="13"/>
        <v/>
      </c>
      <c r="W30" s="7" t="str">
        <f t="shared" si="3"/>
        <v/>
      </c>
      <c r="X30" s="7" t="str" cm="1">
        <f t="array" ref="X30">IF(B30&lt;&gt;"",IF(SUMPRODUCT(--(ISNUMBER(SEARCH(LEPI36, Kosovnica!K33)))) &gt; 0, TRUE, FALSE),"")</f>
        <v/>
      </c>
      <c r="Z30" s="48" t="str">
        <f t="shared" si="14"/>
        <v/>
      </c>
      <c r="AA30" s="7">
        <f t="shared" si="15"/>
        <v>0</v>
      </c>
    </row>
    <row r="31" spans="1:27" ht="15.75" customHeight="1" x14ac:dyDescent="0.2">
      <c r="A31" s="44">
        <f t="shared" si="4"/>
        <v>19</v>
      </c>
      <c r="B31" s="45" t="str">
        <f>IF(Kosovnica!B34&lt;&gt;"",Kosovnica!B34,"")</f>
        <v/>
      </c>
      <c r="C31" s="46" t="str">
        <f>IF(Kosovnica!L34&lt;&gt;"",Kosovnica!L34,"")</f>
        <v/>
      </c>
      <c r="D31" s="74" t="str">
        <f>IF(B31&lt;&gt;"",(((Kosovnica!C34)*(Kosovnica!D34))*Kosovnica!E34*(IF(X31=TRUE,2,1)))/1000000,"")</f>
        <v/>
      </c>
      <c r="E31" s="74" t="str">
        <f t="shared" si="16"/>
        <v/>
      </c>
      <c r="F31" s="80" t="str">
        <f t="shared" si="6"/>
        <v/>
      </c>
      <c r="G31" s="74" t="str">
        <f t="shared" si="7"/>
        <v/>
      </c>
      <c r="H31" s="76" t="str">
        <f t="shared" si="8"/>
        <v/>
      </c>
      <c r="I31" s="76"/>
      <c r="J31" s="77">
        <f>IF(X31=FALSE,((IF(Kosovnica!G34=1,Kosovnica!C34+PRIBITEK_TRAK)+IF(Kosovnica!H34=1,Kosovnica!C34+PRIBITEK_TRAK)+IF(Kosovnica!I34=1,Kosovnica!D34+PRIBITEK_TRAK)+IF(Kosovnica!J34=1,Kosovnica!D34+PRIBITEK_TRAK))/1000)*Kosovnica!E34,0)</f>
        <v>0</v>
      </c>
      <c r="K31" s="78" t="str">
        <f t="shared" si="17"/>
        <v/>
      </c>
      <c r="L31" s="75"/>
      <c r="M31" s="77">
        <f>IF(X31=FALSE,((IF(Kosovnica!G34=2,Kosovnica!C34+PRIBITEK_TRAK)+IF(Kosovnica!H34=2,Kosovnica!C34+PRIBITEK_TRAK)+IF(Kosovnica!I34=2,Kosovnica!D34+PRIBITEK_TRAK)+IF(Kosovnica!J34=2,Kosovnica!D34+PRIBITEK_TRAK))/1000)*Kosovnica!E34,0)</f>
        <v>0</v>
      </c>
      <c r="N31" s="78" t="str">
        <f t="shared" si="10"/>
        <v/>
      </c>
      <c r="O31" s="75"/>
      <c r="P31" s="77">
        <f>IF(X31=TRUE,((IF(Kosovnica!G34=1,Kosovnica!C34+PRIBITEK_TRAK)+IF(Kosovnica!H34=1,Kosovnica!C34+PRIBITEK_TRAK)+IF(Kosovnica!I34=1,Kosovnica!D34+PRIBITEK_TRAK)+IF(Kosovnica!J34=1,Kosovnica!D34+PRIBITEK_TRAK))/1000)*Kosovnica!E34,0)</f>
        <v>0</v>
      </c>
      <c r="Q31" s="78" t="str">
        <f t="shared" si="11"/>
        <v/>
      </c>
      <c r="R31" s="75"/>
      <c r="S31" s="77">
        <f>IF(X31=TRUE,((IF(Kosovnica!G34=2,Kosovnica!C34+PRIBITEK_TRAK)+IF(Kosovnica!H34=2,Kosovnica!C34+PRIBITEK_TRAK)+IF(Kosovnica!I34=2,Kosovnica!D34+PRIBITEK_TRAK)+IF(Kosovnica!J34=2,Kosovnica!D34+PRIBITEK_TRAK))/1000)*Kosovnica!E34,0)</f>
        <v>0</v>
      </c>
      <c r="T31" s="78" t="str">
        <f t="shared" si="12"/>
        <v/>
      </c>
      <c r="U31" s="47"/>
      <c r="V31" s="7" t="str">
        <f t="shared" si="13"/>
        <v/>
      </c>
      <c r="W31" s="7" t="str">
        <f t="shared" si="3"/>
        <v/>
      </c>
      <c r="X31" s="7" t="str" cm="1">
        <f t="array" ref="X31">IF(B31&lt;&gt;"",IF(SUMPRODUCT(--(ISNUMBER(SEARCH(LEPI36, Kosovnica!K34)))) &gt; 0, TRUE, FALSE),"")</f>
        <v/>
      </c>
      <c r="Z31" s="48" t="str">
        <f t="shared" si="14"/>
        <v/>
      </c>
      <c r="AA31" s="7">
        <f t="shared" si="15"/>
        <v>0</v>
      </c>
    </row>
    <row r="32" spans="1:27" ht="15.75" customHeight="1" x14ac:dyDescent="0.2">
      <c r="A32" s="44">
        <f t="shared" si="4"/>
        <v>20</v>
      </c>
      <c r="B32" s="45" t="str">
        <f>IF(Kosovnica!B35&lt;&gt;"",Kosovnica!B35,"")</f>
        <v/>
      </c>
      <c r="C32" s="46" t="str">
        <f>IF(Kosovnica!L35&lt;&gt;"",Kosovnica!L35,"")</f>
        <v/>
      </c>
      <c r="D32" s="74" t="str">
        <f>IF(B32&lt;&gt;"",(((Kosovnica!C35)*(Kosovnica!D35))*Kosovnica!E35*(IF(X32=TRUE,2,1)))/1000000,"")</f>
        <v/>
      </c>
      <c r="E32" s="74" t="str">
        <f t="shared" si="16"/>
        <v/>
      </c>
      <c r="F32" s="80" t="str">
        <f t="shared" si="6"/>
        <v/>
      </c>
      <c r="G32" s="74" t="str">
        <f t="shared" si="7"/>
        <v/>
      </c>
      <c r="H32" s="76" t="str">
        <f t="shared" si="8"/>
        <v/>
      </c>
      <c r="I32" s="76"/>
      <c r="J32" s="77">
        <f>IF(X32=FALSE,((IF(Kosovnica!G35=1,Kosovnica!C35+PRIBITEK_TRAK)+IF(Kosovnica!H35=1,Kosovnica!C35+PRIBITEK_TRAK)+IF(Kosovnica!I35=1,Kosovnica!D35+PRIBITEK_TRAK)+IF(Kosovnica!J35=1,Kosovnica!D35+PRIBITEK_TRAK))/1000)*Kosovnica!E35,0)</f>
        <v>0</v>
      </c>
      <c r="K32" s="78" t="str">
        <f t="shared" si="17"/>
        <v/>
      </c>
      <c r="L32" s="75"/>
      <c r="M32" s="77">
        <f>IF(X32=FALSE,((IF(Kosovnica!G35=2,Kosovnica!C35+PRIBITEK_TRAK)+IF(Kosovnica!H35=2,Kosovnica!C35+PRIBITEK_TRAK)+IF(Kosovnica!I35=2,Kosovnica!D35+PRIBITEK_TRAK)+IF(Kosovnica!J35=2,Kosovnica!D35+PRIBITEK_TRAK))/1000)*Kosovnica!E35,0)</f>
        <v>0</v>
      </c>
      <c r="N32" s="78" t="str">
        <f t="shared" si="10"/>
        <v/>
      </c>
      <c r="O32" s="75"/>
      <c r="P32" s="77">
        <f>IF(X32=TRUE,((IF(Kosovnica!G35=1,Kosovnica!C35+PRIBITEK_TRAK)+IF(Kosovnica!H35=1,Kosovnica!C35+PRIBITEK_TRAK)+IF(Kosovnica!I35=1,Kosovnica!D35+PRIBITEK_TRAK)+IF(Kosovnica!J35=1,Kosovnica!D35+PRIBITEK_TRAK))/1000)*Kosovnica!E35,0)</f>
        <v>0</v>
      </c>
      <c r="Q32" s="78" t="str">
        <f t="shared" si="11"/>
        <v/>
      </c>
      <c r="R32" s="75"/>
      <c r="S32" s="77">
        <f>IF(X32=TRUE,((IF(Kosovnica!G35=2,Kosovnica!C35+PRIBITEK_TRAK)+IF(Kosovnica!H35=2,Kosovnica!C35+PRIBITEK_TRAK)+IF(Kosovnica!I35=2,Kosovnica!D35+PRIBITEK_TRAK)+IF(Kosovnica!J35=2,Kosovnica!D35+PRIBITEK_TRAK))/1000)*Kosovnica!E35,0)</f>
        <v>0</v>
      </c>
      <c r="T32" s="78" t="str">
        <f t="shared" si="12"/>
        <v/>
      </c>
      <c r="U32" s="47"/>
      <c r="V32" s="7" t="str">
        <f t="shared" si="13"/>
        <v/>
      </c>
      <c r="W32" s="7" t="str">
        <f t="shared" si="3"/>
        <v/>
      </c>
      <c r="X32" s="7" t="str" cm="1">
        <f t="array" ref="X32">IF(B32&lt;&gt;"",IF(SUMPRODUCT(--(ISNUMBER(SEARCH(LEPI36, Kosovnica!K35)))) &gt; 0, TRUE, FALSE),"")</f>
        <v/>
      </c>
      <c r="Z32" s="48" t="str">
        <f t="shared" si="14"/>
        <v/>
      </c>
      <c r="AA32" s="7">
        <f t="shared" si="15"/>
        <v>0</v>
      </c>
    </row>
    <row r="33" spans="1:27" ht="15.75" customHeight="1" x14ac:dyDescent="0.2">
      <c r="A33" s="44">
        <f t="shared" si="4"/>
        <v>21</v>
      </c>
      <c r="B33" s="45" t="str">
        <f>IF(Kosovnica!B36&lt;&gt;"",Kosovnica!B36,"")</f>
        <v/>
      </c>
      <c r="C33" s="46" t="str">
        <f>IF(Kosovnica!L36&lt;&gt;"",Kosovnica!L36,"")</f>
        <v/>
      </c>
      <c r="D33" s="74" t="str">
        <f>IF(B33&lt;&gt;"",(((Kosovnica!C36)*(Kosovnica!D36))*Kosovnica!E36*(IF(X33=TRUE,2,1)))/1000000,"")</f>
        <v/>
      </c>
      <c r="E33" s="74" t="str">
        <f t="shared" si="16"/>
        <v/>
      </c>
      <c r="F33" s="80" t="str">
        <f t="shared" si="6"/>
        <v/>
      </c>
      <c r="G33" s="74" t="str">
        <f t="shared" si="7"/>
        <v/>
      </c>
      <c r="H33" s="76" t="str">
        <f t="shared" si="8"/>
        <v/>
      </c>
      <c r="I33" s="76"/>
      <c r="J33" s="77">
        <f>IF(X33=FALSE,((IF(Kosovnica!G36=1,Kosovnica!C36+PRIBITEK_TRAK)+IF(Kosovnica!H36=1,Kosovnica!C36+PRIBITEK_TRAK)+IF(Kosovnica!I36=1,Kosovnica!D36+PRIBITEK_TRAK)+IF(Kosovnica!J36=1,Kosovnica!D36+PRIBITEK_TRAK))/1000)*Kosovnica!E36,0)</f>
        <v>0</v>
      </c>
      <c r="K33" s="78" t="str">
        <f t="shared" si="17"/>
        <v/>
      </c>
      <c r="L33" s="75"/>
      <c r="M33" s="77">
        <f>IF(X33=FALSE,((IF(Kosovnica!G36=2,Kosovnica!C36+PRIBITEK_TRAK)+IF(Kosovnica!H36=2,Kosovnica!C36+PRIBITEK_TRAK)+IF(Kosovnica!I36=2,Kosovnica!D36+PRIBITEK_TRAK)+IF(Kosovnica!J36=2,Kosovnica!D36+PRIBITEK_TRAK))/1000)*Kosovnica!E36,0)</f>
        <v>0</v>
      </c>
      <c r="N33" s="78" t="str">
        <f t="shared" si="10"/>
        <v/>
      </c>
      <c r="O33" s="75"/>
      <c r="P33" s="77">
        <f>IF(X33=TRUE,((IF(Kosovnica!G36=1,Kosovnica!C36+PRIBITEK_TRAK)+IF(Kosovnica!H36=1,Kosovnica!C36+PRIBITEK_TRAK)+IF(Kosovnica!I36=1,Kosovnica!D36+PRIBITEK_TRAK)+IF(Kosovnica!J36=1,Kosovnica!D36+PRIBITEK_TRAK))/1000)*Kosovnica!E36,0)</f>
        <v>0</v>
      </c>
      <c r="Q33" s="78" t="str">
        <f t="shared" si="11"/>
        <v/>
      </c>
      <c r="R33" s="75"/>
      <c r="S33" s="77">
        <f>IF(X33=TRUE,((IF(Kosovnica!G36=2,Kosovnica!C36+PRIBITEK_TRAK)+IF(Kosovnica!H36=2,Kosovnica!C36+PRIBITEK_TRAK)+IF(Kosovnica!I36=2,Kosovnica!D36+PRIBITEK_TRAK)+IF(Kosovnica!J36=2,Kosovnica!D36+PRIBITEK_TRAK))/1000)*Kosovnica!E36,0)</f>
        <v>0</v>
      </c>
      <c r="T33" s="78" t="str">
        <f t="shared" si="12"/>
        <v/>
      </c>
      <c r="U33" s="47"/>
      <c r="V33" s="7" t="str">
        <f t="shared" si="13"/>
        <v/>
      </c>
      <c r="W33" s="7" t="str">
        <f t="shared" si="3"/>
        <v/>
      </c>
      <c r="X33" s="7" t="str" cm="1">
        <f t="array" ref="X33">IF(B33&lt;&gt;"",IF(SUMPRODUCT(--(ISNUMBER(SEARCH(LEPI36, Kosovnica!K36)))) &gt; 0, TRUE, FALSE),"")</f>
        <v/>
      </c>
      <c r="Z33" s="48" t="str">
        <f t="shared" si="14"/>
        <v/>
      </c>
      <c r="AA33" s="7">
        <f t="shared" si="15"/>
        <v>0</v>
      </c>
    </row>
    <row r="34" spans="1:27" ht="15.75" customHeight="1" x14ac:dyDescent="0.2">
      <c r="A34" s="44">
        <f t="shared" si="4"/>
        <v>22</v>
      </c>
      <c r="B34" s="45" t="str">
        <f>IF(Kosovnica!B37&lt;&gt;"",Kosovnica!B37,"")</f>
        <v/>
      </c>
      <c r="C34" s="46" t="str">
        <f>IF(Kosovnica!L37&lt;&gt;"",Kosovnica!L37,"")</f>
        <v/>
      </c>
      <c r="D34" s="74" t="str">
        <f>IF(B34&lt;&gt;"",(((Kosovnica!C37)*(Kosovnica!D37))*Kosovnica!E37*(IF(X34=TRUE,2,1)))/1000000,"")</f>
        <v/>
      </c>
      <c r="E34" s="74" t="str">
        <f t="shared" si="16"/>
        <v/>
      </c>
      <c r="F34" s="80" t="str">
        <f t="shared" si="6"/>
        <v/>
      </c>
      <c r="G34" s="74" t="str">
        <f t="shared" si="7"/>
        <v/>
      </c>
      <c r="H34" s="76" t="str">
        <f t="shared" si="8"/>
        <v/>
      </c>
      <c r="I34" s="76"/>
      <c r="J34" s="77">
        <f>IF(X34=FALSE,((IF(Kosovnica!G37=1,Kosovnica!C37+PRIBITEK_TRAK)+IF(Kosovnica!H37=1,Kosovnica!C37+PRIBITEK_TRAK)+IF(Kosovnica!I37=1,Kosovnica!D37+PRIBITEK_TRAK)+IF(Kosovnica!J37=1,Kosovnica!D37+PRIBITEK_TRAK))/1000)*Kosovnica!E37,0)</f>
        <v>0</v>
      </c>
      <c r="K34" s="78" t="str">
        <f t="shared" si="17"/>
        <v/>
      </c>
      <c r="L34" s="75"/>
      <c r="M34" s="77">
        <f>IF(X34=FALSE,((IF(Kosovnica!G37=2,Kosovnica!C37+PRIBITEK_TRAK)+IF(Kosovnica!H37=2,Kosovnica!C37+PRIBITEK_TRAK)+IF(Kosovnica!I37=2,Kosovnica!D37+PRIBITEK_TRAK)+IF(Kosovnica!J37=2,Kosovnica!D37+PRIBITEK_TRAK))/1000)*Kosovnica!E37,0)</f>
        <v>0</v>
      </c>
      <c r="N34" s="78" t="str">
        <f t="shared" si="10"/>
        <v/>
      </c>
      <c r="O34" s="75"/>
      <c r="P34" s="77">
        <f>IF(X34=TRUE,((IF(Kosovnica!G37=1,Kosovnica!C37+PRIBITEK_TRAK)+IF(Kosovnica!H37=1,Kosovnica!C37+PRIBITEK_TRAK)+IF(Kosovnica!I37=1,Kosovnica!D37+PRIBITEK_TRAK)+IF(Kosovnica!J37=1,Kosovnica!D37+PRIBITEK_TRAK))/1000)*Kosovnica!E37,0)</f>
        <v>0</v>
      </c>
      <c r="Q34" s="78" t="str">
        <f t="shared" si="11"/>
        <v/>
      </c>
      <c r="R34" s="75"/>
      <c r="S34" s="77">
        <f>IF(X34=TRUE,((IF(Kosovnica!G37=2,Kosovnica!C37+PRIBITEK_TRAK)+IF(Kosovnica!H37=2,Kosovnica!C37+PRIBITEK_TRAK)+IF(Kosovnica!I37=2,Kosovnica!D37+PRIBITEK_TRAK)+IF(Kosovnica!J37=2,Kosovnica!D37+PRIBITEK_TRAK))/1000)*Kosovnica!E37,0)</f>
        <v>0</v>
      </c>
      <c r="T34" s="78" t="str">
        <f t="shared" si="12"/>
        <v/>
      </c>
      <c r="U34" s="47"/>
      <c r="V34" s="7" t="str">
        <f t="shared" si="13"/>
        <v/>
      </c>
      <c r="W34" s="7" t="str">
        <f t="shared" si="3"/>
        <v/>
      </c>
      <c r="X34" s="7" t="str" cm="1">
        <f t="array" ref="X34">IF(B34&lt;&gt;"",IF(SUMPRODUCT(--(ISNUMBER(SEARCH(LEPI36, Kosovnica!K37)))) &gt; 0, TRUE, FALSE),"")</f>
        <v/>
      </c>
      <c r="Z34" s="48" t="str">
        <f t="shared" si="14"/>
        <v/>
      </c>
      <c r="AA34" s="7">
        <f t="shared" si="15"/>
        <v>0</v>
      </c>
    </row>
    <row r="35" spans="1:27" ht="15.75" customHeight="1" x14ac:dyDescent="0.2">
      <c r="A35" s="44">
        <f t="shared" si="4"/>
        <v>23</v>
      </c>
      <c r="B35" s="45" t="str">
        <f>IF(Kosovnica!B38&lt;&gt;"",Kosovnica!B38,"")</f>
        <v/>
      </c>
      <c r="C35" s="46" t="str">
        <f>IF(Kosovnica!L38&lt;&gt;"",Kosovnica!L38,"")</f>
        <v/>
      </c>
      <c r="D35" s="74" t="str">
        <f>IF(B35&lt;&gt;"",(((Kosovnica!C38)*(Kosovnica!D38))*Kosovnica!E38*(IF(X35=TRUE,2,1)))/1000000,"")</f>
        <v/>
      </c>
      <c r="E35" s="74" t="str">
        <f t="shared" si="16"/>
        <v/>
      </c>
      <c r="F35" s="80" t="str">
        <f t="shared" si="6"/>
        <v/>
      </c>
      <c r="G35" s="74" t="str">
        <f t="shared" si="7"/>
        <v/>
      </c>
      <c r="H35" s="76" t="str">
        <f t="shared" si="8"/>
        <v/>
      </c>
      <c r="I35" s="76"/>
      <c r="J35" s="77">
        <f>IF(X35=FALSE,((IF(Kosovnica!G38=1,Kosovnica!C38+PRIBITEK_TRAK)+IF(Kosovnica!H38=1,Kosovnica!C38+PRIBITEK_TRAK)+IF(Kosovnica!I38=1,Kosovnica!D38+PRIBITEK_TRAK)+IF(Kosovnica!J38=1,Kosovnica!D38+PRIBITEK_TRAK))/1000)*Kosovnica!E38,0)</f>
        <v>0</v>
      </c>
      <c r="K35" s="78" t="str">
        <f t="shared" si="17"/>
        <v/>
      </c>
      <c r="L35" s="75"/>
      <c r="M35" s="77">
        <f>IF(X35=FALSE,((IF(Kosovnica!G38=2,Kosovnica!C38+PRIBITEK_TRAK)+IF(Kosovnica!H38=2,Kosovnica!C38+PRIBITEK_TRAK)+IF(Kosovnica!I38=2,Kosovnica!D38+PRIBITEK_TRAK)+IF(Kosovnica!J38=2,Kosovnica!D38+PRIBITEK_TRAK))/1000)*Kosovnica!E38,0)</f>
        <v>0</v>
      </c>
      <c r="N35" s="78" t="str">
        <f t="shared" si="10"/>
        <v/>
      </c>
      <c r="O35" s="75"/>
      <c r="P35" s="77">
        <f>IF(X35=TRUE,((IF(Kosovnica!G38=1,Kosovnica!C38+PRIBITEK_TRAK)+IF(Kosovnica!H38=1,Kosovnica!C38+PRIBITEK_TRAK)+IF(Kosovnica!I38=1,Kosovnica!D38+PRIBITEK_TRAK)+IF(Kosovnica!J38=1,Kosovnica!D38+PRIBITEK_TRAK))/1000)*Kosovnica!E38,0)</f>
        <v>0</v>
      </c>
      <c r="Q35" s="78" t="str">
        <f t="shared" si="11"/>
        <v/>
      </c>
      <c r="R35" s="75"/>
      <c r="S35" s="77">
        <f>IF(X35=TRUE,((IF(Kosovnica!G38=2,Kosovnica!C38+PRIBITEK_TRAK)+IF(Kosovnica!H38=2,Kosovnica!C38+PRIBITEK_TRAK)+IF(Kosovnica!I38=2,Kosovnica!D38+PRIBITEK_TRAK)+IF(Kosovnica!J38=2,Kosovnica!D38+PRIBITEK_TRAK))/1000)*Kosovnica!E38,0)</f>
        <v>0</v>
      </c>
      <c r="T35" s="78" t="str">
        <f t="shared" si="12"/>
        <v/>
      </c>
      <c r="U35" s="47"/>
      <c r="V35" s="7" t="str">
        <f t="shared" si="13"/>
        <v/>
      </c>
      <c r="W35" s="7" t="str">
        <f t="shared" si="3"/>
        <v/>
      </c>
      <c r="X35" s="7" t="str" cm="1">
        <f t="array" ref="X35">IF(B35&lt;&gt;"",IF(SUMPRODUCT(--(ISNUMBER(SEARCH(LEPI36, Kosovnica!K38)))) &gt; 0, TRUE, FALSE),"")</f>
        <v/>
      </c>
      <c r="Z35" s="48" t="str">
        <f t="shared" si="14"/>
        <v/>
      </c>
      <c r="AA35" s="7">
        <f t="shared" si="15"/>
        <v>0</v>
      </c>
    </row>
    <row r="36" spans="1:27" ht="15.75" customHeight="1" x14ac:dyDescent="0.2">
      <c r="A36" s="44">
        <f t="shared" si="4"/>
        <v>24</v>
      </c>
      <c r="B36" s="45" t="str">
        <f>IF(Kosovnica!B39&lt;&gt;"",Kosovnica!B39,"")</f>
        <v/>
      </c>
      <c r="C36" s="46" t="str">
        <f>IF(Kosovnica!L39&lt;&gt;"",Kosovnica!L39,"")</f>
        <v/>
      </c>
      <c r="D36" s="74" t="str">
        <f>IF(B36&lt;&gt;"",(((Kosovnica!C39)*(Kosovnica!D39))*Kosovnica!E39*(IF(X36=TRUE,2,1)))/1000000,"")</f>
        <v/>
      </c>
      <c r="E36" s="74" t="str">
        <f t="shared" si="16"/>
        <v/>
      </c>
      <c r="F36" s="80" t="str">
        <f t="shared" si="6"/>
        <v/>
      </c>
      <c r="G36" s="74" t="str">
        <f t="shared" si="7"/>
        <v/>
      </c>
      <c r="H36" s="76" t="str">
        <f t="shared" si="8"/>
        <v/>
      </c>
      <c r="I36" s="76"/>
      <c r="J36" s="77">
        <f>IF(X36=FALSE,((IF(Kosovnica!G39=1,Kosovnica!C39+PRIBITEK_TRAK)+IF(Kosovnica!H39=1,Kosovnica!C39+PRIBITEK_TRAK)+IF(Kosovnica!I39=1,Kosovnica!D39+PRIBITEK_TRAK)+IF(Kosovnica!J39=1,Kosovnica!D39+PRIBITEK_TRAK))/1000)*Kosovnica!E39,0)</f>
        <v>0</v>
      </c>
      <c r="K36" s="78" t="str">
        <f t="shared" si="17"/>
        <v/>
      </c>
      <c r="L36" s="75"/>
      <c r="M36" s="77">
        <f>IF(X36=FALSE,((IF(Kosovnica!G39=2,Kosovnica!C39+PRIBITEK_TRAK)+IF(Kosovnica!H39=2,Kosovnica!C39+PRIBITEK_TRAK)+IF(Kosovnica!I39=2,Kosovnica!D39+PRIBITEK_TRAK)+IF(Kosovnica!J39=2,Kosovnica!D39+PRIBITEK_TRAK))/1000)*Kosovnica!E39,0)</f>
        <v>0</v>
      </c>
      <c r="N36" s="78" t="str">
        <f t="shared" si="10"/>
        <v/>
      </c>
      <c r="O36" s="75"/>
      <c r="P36" s="77">
        <f>IF(X36=TRUE,((IF(Kosovnica!G39=1,Kosovnica!C39+PRIBITEK_TRAK)+IF(Kosovnica!H39=1,Kosovnica!C39+PRIBITEK_TRAK)+IF(Kosovnica!I39=1,Kosovnica!D39+PRIBITEK_TRAK)+IF(Kosovnica!J39=1,Kosovnica!D39+PRIBITEK_TRAK))/1000)*Kosovnica!E39,0)</f>
        <v>0</v>
      </c>
      <c r="Q36" s="78" t="str">
        <f t="shared" si="11"/>
        <v/>
      </c>
      <c r="R36" s="75"/>
      <c r="S36" s="77">
        <f>IF(X36=TRUE,((IF(Kosovnica!G39=2,Kosovnica!C39+PRIBITEK_TRAK)+IF(Kosovnica!H39=2,Kosovnica!C39+PRIBITEK_TRAK)+IF(Kosovnica!I39=2,Kosovnica!D39+PRIBITEK_TRAK)+IF(Kosovnica!J39=2,Kosovnica!D39+PRIBITEK_TRAK))/1000)*Kosovnica!E39,0)</f>
        <v>0</v>
      </c>
      <c r="T36" s="78" t="str">
        <f t="shared" si="12"/>
        <v/>
      </c>
      <c r="U36" s="47"/>
      <c r="V36" s="7" t="str">
        <f t="shared" si="13"/>
        <v/>
      </c>
      <c r="W36" s="7" t="str">
        <f t="shared" si="3"/>
        <v/>
      </c>
      <c r="X36" s="7" t="str" cm="1">
        <f t="array" ref="X36">IF(B36&lt;&gt;"",IF(SUMPRODUCT(--(ISNUMBER(SEARCH(LEPI36, Kosovnica!K39)))) &gt; 0, TRUE, FALSE),"")</f>
        <v/>
      </c>
      <c r="Z36" s="48" t="str">
        <f t="shared" si="14"/>
        <v/>
      </c>
      <c r="AA36" s="7">
        <f t="shared" si="15"/>
        <v>0</v>
      </c>
    </row>
    <row r="37" spans="1:27" ht="15.75" customHeight="1" x14ac:dyDescent="0.2">
      <c r="A37" s="44">
        <f t="shared" si="4"/>
        <v>25</v>
      </c>
      <c r="B37" s="45" t="str">
        <f>IF(Kosovnica!B40&lt;&gt;"",Kosovnica!B40,"")</f>
        <v/>
      </c>
      <c r="C37" s="46" t="str">
        <f>IF(Kosovnica!L40&lt;&gt;"",Kosovnica!L40,"")</f>
        <v/>
      </c>
      <c r="D37" s="74" t="str">
        <f>IF(B37&lt;&gt;"",(((Kosovnica!C40)*(Kosovnica!D40))*Kosovnica!E40*(IF(X37=TRUE,2,1)))/1000000,"")</f>
        <v/>
      </c>
      <c r="E37" s="74" t="str">
        <f t="shared" si="16"/>
        <v/>
      </c>
      <c r="F37" s="80" t="str">
        <f t="shared" si="6"/>
        <v/>
      </c>
      <c r="G37" s="74" t="str">
        <f t="shared" si="7"/>
        <v/>
      </c>
      <c r="H37" s="76" t="str">
        <f t="shared" si="8"/>
        <v/>
      </c>
      <c r="I37" s="76"/>
      <c r="J37" s="77">
        <f>IF(X37=FALSE,((IF(Kosovnica!G40=1,Kosovnica!C40+PRIBITEK_TRAK)+IF(Kosovnica!H40=1,Kosovnica!C40+PRIBITEK_TRAK)+IF(Kosovnica!I40=1,Kosovnica!D40+PRIBITEK_TRAK)+IF(Kosovnica!J40=1,Kosovnica!D40+PRIBITEK_TRAK))/1000)*Kosovnica!E40,0)</f>
        <v>0</v>
      </c>
      <c r="K37" s="78" t="str">
        <f t="shared" si="17"/>
        <v/>
      </c>
      <c r="L37" s="75"/>
      <c r="M37" s="77">
        <f>IF(X37=FALSE,((IF(Kosovnica!G40=2,Kosovnica!C40+PRIBITEK_TRAK)+IF(Kosovnica!H40=2,Kosovnica!C40+PRIBITEK_TRAK)+IF(Kosovnica!I40=2,Kosovnica!D40+PRIBITEK_TRAK)+IF(Kosovnica!J40=2,Kosovnica!D40+PRIBITEK_TRAK))/1000)*Kosovnica!E40,0)</f>
        <v>0</v>
      </c>
      <c r="N37" s="78" t="str">
        <f t="shared" si="10"/>
        <v/>
      </c>
      <c r="O37" s="75"/>
      <c r="P37" s="77">
        <f>IF(X37=TRUE,((IF(Kosovnica!G40=1,Kosovnica!C40+PRIBITEK_TRAK)+IF(Kosovnica!H40=1,Kosovnica!C40+PRIBITEK_TRAK)+IF(Kosovnica!I40=1,Kosovnica!D40+PRIBITEK_TRAK)+IF(Kosovnica!J40=1,Kosovnica!D40+PRIBITEK_TRAK))/1000)*Kosovnica!E40,0)</f>
        <v>0</v>
      </c>
      <c r="Q37" s="78" t="str">
        <f t="shared" si="11"/>
        <v/>
      </c>
      <c r="R37" s="75"/>
      <c r="S37" s="77">
        <f>IF(X37=TRUE,((IF(Kosovnica!G40=2,Kosovnica!C40+PRIBITEK_TRAK)+IF(Kosovnica!H40=2,Kosovnica!C40+PRIBITEK_TRAK)+IF(Kosovnica!I40=2,Kosovnica!D40+PRIBITEK_TRAK)+IF(Kosovnica!J40=2,Kosovnica!D40+PRIBITEK_TRAK))/1000)*Kosovnica!E40,0)</f>
        <v>0</v>
      </c>
      <c r="T37" s="78" t="str">
        <f t="shared" si="12"/>
        <v/>
      </c>
      <c r="U37" s="47"/>
      <c r="V37" s="7" t="str">
        <f t="shared" si="13"/>
        <v/>
      </c>
      <c r="W37" s="7" t="str">
        <f t="shared" si="3"/>
        <v/>
      </c>
      <c r="X37" s="7" t="str" cm="1">
        <f t="array" ref="X37">IF(B37&lt;&gt;"",IF(SUMPRODUCT(--(ISNUMBER(SEARCH(LEPI36, Kosovnica!K40)))) &gt; 0, TRUE, FALSE),"")</f>
        <v/>
      </c>
      <c r="Z37" s="48" t="str">
        <f t="shared" si="14"/>
        <v/>
      </c>
      <c r="AA37" s="7">
        <f t="shared" si="15"/>
        <v>0</v>
      </c>
    </row>
    <row r="38" spans="1:27" ht="15.75" customHeight="1" x14ac:dyDescent="0.2">
      <c r="A38" s="44">
        <f t="shared" si="4"/>
        <v>26</v>
      </c>
      <c r="B38" s="45" t="str">
        <f>IF(Kosovnica!B41&lt;&gt;"",Kosovnica!B41,"")</f>
        <v/>
      </c>
      <c r="C38" s="46" t="str">
        <f>IF(Kosovnica!L41&lt;&gt;"",Kosovnica!L41,"")</f>
        <v/>
      </c>
      <c r="D38" s="74" t="str">
        <f>IF(B38&lt;&gt;"",(((Kosovnica!C41)*(Kosovnica!D41))*Kosovnica!E41*(IF(X38=TRUE,2,1)))/1000000,"")</f>
        <v/>
      </c>
      <c r="E38" s="74" t="str">
        <f t="shared" si="16"/>
        <v/>
      </c>
      <c r="F38" s="80" t="str">
        <f t="shared" si="6"/>
        <v/>
      </c>
      <c r="G38" s="74" t="str">
        <f t="shared" si="7"/>
        <v/>
      </c>
      <c r="H38" s="76" t="str">
        <f t="shared" si="8"/>
        <v/>
      </c>
      <c r="I38" s="76"/>
      <c r="J38" s="77">
        <f>IF(X38=FALSE,((IF(Kosovnica!G41=1,Kosovnica!C41+PRIBITEK_TRAK)+IF(Kosovnica!H41=1,Kosovnica!C41+PRIBITEK_TRAK)+IF(Kosovnica!I41=1,Kosovnica!D41+PRIBITEK_TRAK)+IF(Kosovnica!J41=1,Kosovnica!D41+PRIBITEK_TRAK))/1000)*Kosovnica!E41,0)</f>
        <v>0</v>
      </c>
      <c r="K38" s="78" t="str">
        <f t="shared" si="17"/>
        <v/>
      </c>
      <c r="L38" s="75"/>
      <c r="M38" s="77">
        <f>IF(X38=FALSE,((IF(Kosovnica!G41=2,Kosovnica!C41+PRIBITEK_TRAK)+IF(Kosovnica!H41=2,Kosovnica!C41+PRIBITEK_TRAK)+IF(Kosovnica!I41=2,Kosovnica!D41+PRIBITEK_TRAK)+IF(Kosovnica!J41=2,Kosovnica!D41+PRIBITEK_TRAK))/1000)*Kosovnica!E41,0)</f>
        <v>0</v>
      </c>
      <c r="N38" s="78" t="str">
        <f t="shared" si="10"/>
        <v/>
      </c>
      <c r="O38" s="75"/>
      <c r="P38" s="77">
        <f>IF(X38=TRUE,((IF(Kosovnica!G41=1,Kosovnica!C41+PRIBITEK_TRAK)+IF(Kosovnica!H41=1,Kosovnica!C41+PRIBITEK_TRAK)+IF(Kosovnica!I41=1,Kosovnica!D41+PRIBITEK_TRAK)+IF(Kosovnica!J41=1,Kosovnica!D41+PRIBITEK_TRAK))/1000)*Kosovnica!E41,0)</f>
        <v>0</v>
      </c>
      <c r="Q38" s="78" t="str">
        <f t="shared" si="11"/>
        <v/>
      </c>
      <c r="R38" s="75"/>
      <c r="S38" s="77">
        <f>IF(X38=TRUE,((IF(Kosovnica!G41=2,Kosovnica!C41+PRIBITEK_TRAK)+IF(Kosovnica!H41=2,Kosovnica!C41+PRIBITEK_TRAK)+IF(Kosovnica!I41=2,Kosovnica!D41+PRIBITEK_TRAK)+IF(Kosovnica!J41=2,Kosovnica!D41+PRIBITEK_TRAK))/1000)*Kosovnica!E41,0)</f>
        <v>0</v>
      </c>
      <c r="T38" s="78" t="str">
        <f t="shared" si="12"/>
        <v/>
      </c>
      <c r="U38" s="47"/>
      <c r="V38" s="7" t="str">
        <f t="shared" si="13"/>
        <v/>
      </c>
      <c r="W38" s="7" t="str">
        <f t="shared" si="3"/>
        <v/>
      </c>
      <c r="X38" s="7" t="str" cm="1">
        <f t="array" ref="X38">IF(B38&lt;&gt;"",IF(SUMPRODUCT(--(ISNUMBER(SEARCH(LEPI36, Kosovnica!K41)))) &gt; 0, TRUE, FALSE),"")</f>
        <v/>
      </c>
      <c r="Z38" s="48" t="str">
        <f t="shared" si="14"/>
        <v/>
      </c>
      <c r="AA38" s="7">
        <f t="shared" si="15"/>
        <v>0</v>
      </c>
    </row>
    <row r="39" spans="1:27" ht="15.75" customHeight="1" x14ac:dyDescent="0.2">
      <c r="A39" s="44">
        <f t="shared" si="4"/>
        <v>27</v>
      </c>
      <c r="B39" s="45" t="str">
        <f>IF(Kosovnica!B42&lt;&gt;"",Kosovnica!B42,"")</f>
        <v/>
      </c>
      <c r="C39" s="46" t="str">
        <f>IF(Kosovnica!L42&lt;&gt;"",Kosovnica!L42,"")</f>
        <v/>
      </c>
      <c r="D39" s="74" t="str">
        <f>IF(B39&lt;&gt;"",(((Kosovnica!C42)*(Kosovnica!D42))*Kosovnica!E42*(IF(X39=TRUE,2,1)))/1000000,"")</f>
        <v/>
      </c>
      <c r="E39" s="74" t="str">
        <f t="shared" si="16"/>
        <v/>
      </c>
      <c r="F39" s="80" t="str">
        <f t="shared" si="6"/>
        <v/>
      </c>
      <c r="G39" s="74" t="str">
        <f t="shared" si="7"/>
        <v/>
      </c>
      <c r="H39" s="76" t="str">
        <f t="shared" si="8"/>
        <v/>
      </c>
      <c r="I39" s="76"/>
      <c r="J39" s="77">
        <f>IF(X39=FALSE,((IF(Kosovnica!G42=1,Kosovnica!C42+PRIBITEK_TRAK)+IF(Kosovnica!H42=1,Kosovnica!C42+PRIBITEK_TRAK)+IF(Kosovnica!I42=1,Kosovnica!D42+PRIBITEK_TRAK)+IF(Kosovnica!J42=1,Kosovnica!D42+PRIBITEK_TRAK))/1000)*Kosovnica!E42,0)</f>
        <v>0</v>
      </c>
      <c r="K39" s="78" t="str">
        <f t="shared" si="17"/>
        <v/>
      </c>
      <c r="L39" s="75"/>
      <c r="M39" s="77">
        <f>IF(X39=FALSE,((IF(Kosovnica!G42=2,Kosovnica!C42+PRIBITEK_TRAK)+IF(Kosovnica!H42=2,Kosovnica!C42+PRIBITEK_TRAK)+IF(Kosovnica!I42=2,Kosovnica!D42+PRIBITEK_TRAK)+IF(Kosovnica!J42=2,Kosovnica!D42+PRIBITEK_TRAK))/1000)*Kosovnica!E42,0)</f>
        <v>0</v>
      </c>
      <c r="N39" s="78" t="str">
        <f t="shared" si="10"/>
        <v/>
      </c>
      <c r="O39" s="75"/>
      <c r="P39" s="77">
        <f>IF(X39=TRUE,((IF(Kosovnica!G42=1,Kosovnica!C42+PRIBITEK_TRAK)+IF(Kosovnica!H42=1,Kosovnica!C42+PRIBITEK_TRAK)+IF(Kosovnica!I42=1,Kosovnica!D42+PRIBITEK_TRAK)+IF(Kosovnica!J42=1,Kosovnica!D42+PRIBITEK_TRAK))/1000)*Kosovnica!E42,0)</f>
        <v>0</v>
      </c>
      <c r="Q39" s="78" t="str">
        <f t="shared" si="11"/>
        <v/>
      </c>
      <c r="R39" s="75"/>
      <c r="S39" s="77">
        <f>IF(X39=TRUE,((IF(Kosovnica!G42=2,Kosovnica!C42+PRIBITEK_TRAK)+IF(Kosovnica!H42=2,Kosovnica!C42+PRIBITEK_TRAK)+IF(Kosovnica!I42=2,Kosovnica!D42+PRIBITEK_TRAK)+IF(Kosovnica!J42=2,Kosovnica!D42+PRIBITEK_TRAK))/1000)*Kosovnica!E42,0)</f>
        <v>0</v>
      </c>
      <c r="T39" s="78" t="str">
        <f t="shared" si="12"/>
        <v/>
      </c>
      <c r="U39" s="47"/>
      <c r="V39" s="7" t="str">
        <f t="shared" si="13"/>
        <v/>
      </c>
      <c r="W39" s="7" t="str">
        <f t="shared" si="3"/>
        <v/>
      </c>
      <c r="X39" s="7" t="str" cm="1">
        <f t="array" ref="X39">IF(B39&lt;&gt;"",IF(SUMPRODUCT(--(ISNUMBER(SEARCH(LEPI36, Kosovnica!K42)))) &gt; 0, TRUE, FALSE),"")</f>
        <v/>
      </c>
      <c r="Z39" s="48" t="str">
        <f t="shared" si="14"/>
        <v/>
      </c>
      <c r="AA39" s="7">
        <f t="shared" si="15"/>
        <v>0</v>
      </c>
    </row>
    <row r="40" spans="1:27" ht="15.75" customHeight="1" x14ac:dyDescent="0.2">
      <c r="A40" s="44">
        <f t="shared" si="4"/>
        <v>28</v>
      </c>
      <c r="B40" s="45" t="str">
        <f>IF(Kosovnica!B43&lt;&gt;"",Kosovnica!B43,"")</f>
        <v/>
      </c>
      <c r="C40" s="46" t="str">
        <f>IF(Kosovnica!L43&lt;&gt;"",Kosovnica!L43,"")</f>
        <v/>
      </c>
      <c r="D40" s="74" t="str">
        <f>IF(B40&lt;&gt;"",(((Kosovnica!C43)*(Kosovnica!D43))*Kosovnica!E43*(IF(X40=TRUE,2,1)))/1000000,"")</f>
        <v/>
      </c>
      <c r="E40" s="74" t="str">
        <f t="shared" si="16"/>
        <v/>
      </c>
      <c r="F40" s="80" t="str">
        <f t="shared" si="6"/>
        <v/>
      </c>
      <c r="G40" s="74" t="str">
        <f t="shared" si="7"/>
        <v/>
      </c>
      <c r="H40" s="76" t="str">
        <f t="shared" si="8"/>
        <v/>
      </c>
      <c r="I40" s="76"/>
      <c r="J40" s="77">
        <f>IF(X40=FALSE,((IF(Kosovnica!G43=1,Kosovnica!C43+PRIBITEK_TRAK)+IF(Kosovnica!H43=1,Kosovnica!C43+PRIBITEK_TRAK)+IF(Kosovnica!I43=1,Kosovnica!D43+PRIBITEK_TRAK)+IF(Kosovnica!J43=1,Kosovnica!D43+PRIBITEK_TRAK))/1000)*Kosovnica!E43,0)</f>
        <v>0</v>
      </c>
      <c r="K40" s="78" t="str">
        <f t="shared" si="17"/>
        <v/>
      </c>
      <c r="L40" s="75"/>
      <c r="M40" s="77">
        <f>IF(X40=FALSE,((IF(Kosovnica!G43=2,Kosovnica!C43+PRIBITEK_TRAK)+IF(Kosovnica!H43=2,Kosovnica!C43+PRIBITEK_TRAK)+IF(Kosovnica!I43=2,Kosovnica!D43+PRIBITEK_TRAK)+IF(Kosovnica!J43=2,Kosovnica!D43+PRIBITEK_TRAK))/1000)*Kosovnica!E43,0)</f>
        <v>0</v>
      </c>
      <c r="N40" s="78" t="str">
        <f t="shared" si="10"/>
        <v/>
      </c>
      <c r="O40" s="75"/>
      <c r="P40" s="77">
        <f>IF(X40=TRUE,((IF(Kosovnica!G43=1,Kosovnica!C43+PRIBITEK_TRAK)+IF(Kosovnica!H43=1,Kosovnica!C43+PRIBITEK_TRAK)+IF(Kosovnica!I43=1,Kosovnica!D43+PRIBITEK_TRAK)+IF(Kosovnica!J43=1,Kosovnica!D43+PRIBITEK_TRAK))/1000)*Kosovnica!E43,0)</f>
        <v>0</v>
      </c>
      <c r="Q40" s="78" t="str">
        <f t="shared" si="11"/>
        <v/>
      </c>
      <c r="R40" s="75"/>
      <c r="S40" s="77">
        <f>IF(X40=TRUE,((IF(Kosovnica!G43=2,Kosovnica!C43+PRIBITEK_TRAK)+IF(Kosovnica!H43=2,Kosovnica!C43+PRIBITEK_TRAK)+IF(Kosovnica!I43=2,Kosovnica!D43+PRIBITEK_TRAK)+IF(Kosovnica!J43=2,Kosovnica!D43+PRIBITEK_TRAK))/1000)*Kosovnica!E43,0)</f>
        <v>0</v>
      </c>
      <c r="T40" s="78" t="str">
        <f t="shared" si="12"/>
        <v/>
      </c>
      <c r="U40" s="47"/>
      <c r="V40" s="7" t="str">
        <f t="shared" si="13"/>
        <v/>
      </c>
      <c r="W40" s="7" t="str">
        <f t="shared" si="3"/>
        <v/>
      </c>
      <c r="X40" s="7" t="str" cm="1">
        <f t="array" ref="X40">IF(B40&lt;&gt;"",IF(SUMPRODUCT(--(ISNUMBER(SEARCH(LEPI36, Kosovnica!K43)))) &gt; 0, TRUE, FALSE),"")</f>
        <v/>
      </c>
      <c r="Z40" s="48" t="str">
        <f t="shared" si="14"/>
        <v/>
      </c>
      <c r="AA40" s="7">
        <f t="shared" si="15"/>
        <v>0</v>
      </c>
    </row>
    <row r="41" spans="1:27" ht="15.75" customHeight="1" x14ac:dyDescent="0.2">
      <c r="A41" s="44">
        <f t="shared" si="4"/>
        <v>29</v>
      </c>
      <c r="B41" s="45" t="str">
        <f>IF(Kosovnica!B44&lt;&gt;"",Kosovnica!B44,"")</f>
        <v/>
      </c>
      <c r="C41" s="46" t="str">
        <f>IF(Kosovnica!L44&lt;&gt;"",Kosovnica!L44,"")</f>
        <v/>
      </c>
      <c r="D41" s="74" t="str">
        <f>IF(B41&lt;&gt;"",(((Kosovnica!C44)*(Kosovnica!D44))*Kosovnica!E44*(IF(X41=TRUE,2,1)))/1000000,"")</f>
        <v/>
      </c>
      <c r="E41" s="74" t="str">
        <f t="shared" si="16"/>
        <v/>
      </c>
      <c r="F41" s="80" t="str">
        <f t="shared" si="6"/>
        <v/>
      </c>
      <c r="G41" s="74" t="str">
        <f t="shared" si="7"/>
        <v/>
      </c>
      <c r="H41" s="76" t="str">
        <f t="shared" si="8"/>
        <v/>
      </c>
      <c r="I41" s="76"/>
      <c r="J41" s="77">
        <f>IF(X41=FALSE,((IF(Kosovnica!G44=1,Kosovnica!C44+PRIBITEK_TRAK)+IF(Kosovnica!H44=1,Kosovnica!C44+PRIBITEK_TRAK)+IF(Kosovnica!I44=1,Kosovnica!D44+PRIBITEK_TRAK)+IF(Kosovnica!J44=1,Kosovnica!D44+PRIBITEK_TRAK))/1000)*Kosovnica!E44,0)</f>
        <v>0</v>
      </c>
      <c r="K41" s="78" t="str">
        <f t="shared" si="17"/>
        <v/>
      </c>
      <c r="L41" s="75"/>
      <c r="M41" s="77">
        <f>IF(X41=FALSE,((IF(Kosovnica!G44=2,Kosovnica!C44+PRIBITEK_TRAK)+IF(Kosovnica!H44=2,Kosovnica!C44+PRIBITEK_TRAK)+IF(Kosovnica!I44=2,Kosovnica!D44+PRIBITEK_TRAK)+IF(Kosovnica!J44=2,Kosovnica!D44+PRIBITEK_TRAK))/1000)*Kosovnica!E44,0)</f>
        <v>0</v>
      </c>
      <c r="N41" s="78" t="str">
        <f t="shared" si="10"/>
        <v/>
      </c>
      <c r="O41" s="75"/>
      <c r="P41" s="77">
        <f>IF(X41=TRUE,((IF(Kosovnica!G44=1,Kosovnica!C44+PRIBITEK_TRAK)+IF(Kosovnica!H44=1,Kosovnica!C44+PRIBITEK_TRAK)+IF(Kosovnica!I44=1,Kosovnica!D44+PRIBITEK_TRAK)+IF(Kosovnica!J44=1,Kosovnica!D44+PRIBITEK_TRAK))/1000)*Kosovnica!E44,0)</f>
        <v>0</v>
      </c>
      <c r="Q41" s="78" t="str">
        <f t="shared" si="11"/>
        <v/>
      </c>
      <c r="R41" s="75"/>
      <c r="S41" s="77">
        <f>IF(X41=TRUE,((IF(Kosovnica!G44=2,Kosovnica!C44+PRIBITEK_TRAK)+IF(Kosovnica!H44=2,Kosovnica!C44+PRIBITEK_TRAK)+IF(Kosovnica!I44=2,Kosovnica!D44+PRIBITEK_TRAK)+IF(Kosovnica!J44=2,Kosovnica!D44+PRIBITEK_TRAK))/1000)*Kosovnica!E44,0)</f>
        <v>0</v>
      </c>
      <c r="T41" s="78" t="str">
        <f t="shared" si="12"/>
        <v/>
      </c>
      <c r="U41" s="47"/>
      <c r="V41" s="7" t="str">
        <f t="shared" si="13"/>
        <v/>
      </c>
      <c r="W41" s="7" t="str">
        <f t="shared" si="3"/>
        <v/>
      </c>
      <c r="X41" s="7" t="str" cm="1">
        <f t="array" ref="X41">IF(B41&lt;&gt;"",IF(SUMPRODUCT(--(ISNUMBER(SEARCH(LEPI36, Kosovnica!K44)))) &gt; 0, TRUE, FALSE),"")</f>
        <v/>
      </c>
      <c r="Z41" s="48" t="str">
        <f t="shared" si="14"/>
        <v/>
      </c>
      <c r="AA41" s="7">
        <f t="shared" si="15"/>
        <v>0</v>
      </c>
    </row>
    <row r="42" spans="1:27" ht="15.75" customHeight="1" x14ac:dyDescent="0.2">
      <c r="A42" s="44">
        <f t="shared" si="4"/>
        <v>30</v>
      </c>
      <c r="B42" s="45" t="str">
        <f>IF(Kosovnica!B45&lt;&gt;"",Kosovnica!B45,"")</f>
        <v/>
      </c>
      <c r="C42" s="46" t="str">
        <f>IF(Kosovnica!L45&lt;&gt;"",Kosovnica!L45,"")</f>
        <v/>
      </c>
      <c r="D42" s="74" t="str">
        <f>IF(B42&lt;&gt;"",(((Kosovnica!C45)*(Kosovnica!D45))*Kosovnica!E45*(IF(X42=TRUE,2,1)))/1000000,"")</f>
        <v/>
      </c>
      <c r="E42" s="74" t="str">
        <f t="shared" si="16"/>
        <v/>
      </c>
      <c r="F42" s="80" t="str">
        <f t="shared" si="6"/>
        <v/>
      </c>
      <c r="G42" s="74" t="str">
        <f t="shared" si="7"/>
        <v/>
      </c>
      <c r="H42" s="76" t="str">
        <f t="shared" si="8"/>
        <v/>
      </c>
      <c r="I42" s="76"/>
      <c r="J42" s="77">
        <f>IF(X42=FALSE,((IF(Kosovnica!G45=1,Kosovnica!C45+PRIBITEK_TRAK)+IF(Kosovnica!H45=1,Kosovnica!C45+PRIBITEK_TRAK)+IF(Kosovnica!I45=1,Kosovnica!D45+PRIBITEK_TRAK)+IF(Kosovnica!J45=1,Kosovnica!D45+PRIBITEK_TRAK))/1000)*Kosovnica!E45,0)</f>
        <v>0</v>
      </c>
      <c r="K42" s="78" t="str">
        <f t="shared" si="17"/>
        <v/>
      </c>
      <c r="L42" s="75"/>
      <c r="M42" s="77">
        <f>IF(X42=FALSE,((IF(Kosovnica!G45=2,Kosovnica!C45+PRIBITEK_TRAK)+IF(Kosovnica!H45=2,Kosovnica!C45+PRIBITEK_TRAK)+IF(Kosovnica!I45=2,Kosovnica!D45+PRIBITEK_TRAK)+IF(Kosovnica!J45=2,Kosovnica!D45+PRIBITEK_TRAK))/1000)*Kosovnica!E45,0)</f>
        <v>0</v>
      </c>
      <c r="N42" s="78" t="str">
        <f t="shared" si="10"/>
        <v/>
      </c>
      <c r="O42" s="75"/>
      <c r="P42" s="77">
        <f>IF(X42=TRUE,((IF(Kosovnica!G45=1,Kosovnica!C45+PRIBITEK_TRAK)+IF(Kosovnica!H45=1,Kosovnica!C45+PRIBITEK_TRAK)+IF(Kosovnica!I45=1,Kosovnica!D45+PRIBITEK_TRAK)+IF(Kosovnica!J45=1,Kosovnica!D45+PRIBITEK_TRAK))/1000)*Kosovnica!E45,0)</f>
        <v>0</v>
      </c>
      <c r="Q42" s="78" t="str">
        <f t="shared" si="11"/>
        <v/>
      </c>
      <c r="R42" s="75"/>
      <c r="S42" s="77">
        <f>IF(X42=TRUE,((IF(Kosovnica!G45=2,Kosovnica!C45+PRIBITEK_TRAK)+IF(Kosovnica!H45=2,Kosovnica!C45+PRIBITEK_TRAK)+IF(Kosovnica!I45=2,Kosovnica!D45+PRIBITEK_TRAK)+IF(Kosovnica!J45=2,Kosovnica!D45+PRIBITEK_TRAK))/1000)*Kosovnica!E45,0)</f>
        <v>0</v>
      </c>
      <c r="T42" s="78" t="str">
        <f t="shared" si="12"/>
        <v/>
      </c>
      <c r="U42" s="47"/>
      <c r="V42" s="7" t="str">
        <f t="shared" si="13"/>
        <v/>
      </c>
      <c r="W42" s="7" t="str">
        <f t="shared" si="3"/>
        <v/>
      </c>
      <c r="X42" s="7" t="str" cm="1">
        <f t="array" ref="X42">IF(B42&lt;&gt;"",IF(SUMPRODUCT(--(ISNUMBER(SEARCH(LEPI36, Kosovnica!K45)))) &gt; 0, TRUE, FALSE),"")</f>
        <v/>
      </c>
      <c r="Z42" s="48" t="str">
        <f t="shared" si="14"/>
        <v/>
      </c>
      <c r="AA42" s="7">
        <f t="shared" si="15"/>
        <v>0</v>
      </c>
    </row>
    <row r="43" spans="1:27" ht="15.75" customHeight="1" x14ac:dyDescent="0.2">
      <c r="A43" s="44">
        <f t="shared" si="4"/>
        <v>31</v>
      </c>
      <c r="B43" s="45" t="str">
        <f>IF(Kosovnica!B46&lt;&gt;"",Kosovnica!B46,"")</f>
        <v/>
      </c>
      <c r="C43" s="46" t="str">
        <f>IF(Kosovnica!L46&lt;&gt;"",Kosovnica!L46,"")</f>
        <v/>
      </c>
      <c r="D43" s="74" t="str">
        <f>IF(B43&lt;&gt;"",(((Kosovnica!C46)*(Kosovnica!D46))*Kosovnica!E46*(IF(X43=TRUE,2,1)))/1000000,"")</f>
        <v/>
      </c>
      <c r="E43" s="74" t="str">
        <f t="shared" si="16"/>
        <v/>
      </c>
      <c r="F43" s="80" t="str">
        <f t="shared" si="6"/>
        <v/>
      </c>
      <c r="G43" s="74" t="str">
        <f t="shared" si="7"/>
        <v/>
      </c>
      <c r="H43" s="76" t="str">
        <f t="shared" si="8"/>
        <v/>
      </c>
      <c r="I43" s="76"/>
      <c r="J43" s="77">
        <f>IF(X43=FALSE,((IF(Kosovnica!G46=1,Kosovnica!C46+PRIBITEK_TRAK)+IF(Kosovnica!H46=1,Kosovnica!C46+PRIBITEK_TRAK)+IF(Kosovnica!I46=1,Kosovnica!D46+PRIBITEK_TRAK)+IF(Kosovnica!J46=1,Kosovnica!D46+PRIBITEK_TRAK))/1000)*Kosovnica!E46,0)</f>
        <v>0</v>
      </c>
      <c r="K43" s="78" t="str">
        <f t="shared" si="17"/>
        <v/>
      </c>
      <c r="L43" s="75"/>
      <c r="M43" s="77">
        <f>IF(X43=FALSE,((IF(Kosovnica!G46=2,Kosovnica!C46+PRIBITEK_TRAK)+IF(Kosovnica!H46=2,Kosovnica!C46+PRIBITEK_TRAK)+IF(Kosovnica!I46=2,Kosovnica!D46+PRIBITEK_TRAK)+IF(Kosovnica!J46=2,Kosovnica!D46+PRIBITEK_TRAK))/1000)*Kosovnica!E46,0)</f>
        <v>0</v>
      </c>
      <c r="N43" s="78" t="str">
        <f t="shared" si="10"/>
        <v/>
      </c>
      <c r="O43" s="75"/>
      <c r="P43" s="77">
        <f>IF(X43=TRUE,((IF(Kosovnica!G46=1,Kosovnica!C46+PRIBITEK_TRAK)+IF(Kosovnica!H46=1,Kosovnica!C46+PRIBITEK_TRAK)+IF(Kosovnica!I46=1,Kosovnica!D46+PRIBITEK_TRAK)+IF(Kosovnica!J46=1,Kosovnica!D46+PRIBITEK_TRAK))/1000)*Kosovnica!E46,0)</f>
        <v>0</v>
      </c>
      <c r="Q43" s="78" t="str">
        <f t="shared" si="11"/>
        <v/>
      </c>
      <c r="R43" s="75"/>
      <c r="S43" s="77">
        <f>IF(X43=TRUE,((IF(Kosovnica!G46=2,Kosovnica!C46+PRIBITEK_TRAK)+IF(Kosovnica!H46=2,Kosovnica!C46+PRIBITEK_TRAK)+IF(Kosovnica!I46=2,Kosovnica!D46+PRIBITEK_TRAK)+IF(Kosovnica!J46=2,Kosovnica!D46+PRIBITEK_TRAK))/1000)*Kosovnica!E46,0)</f>
        <v>0</v>
      </c>
      <c r="T43" s="78" t="str">
        <f t="shared" si="12"/>
        <v/>
      </c>
      <c r="U43" s="47"/>
      <c r="V43" s="7" t="str">
        <f t="shared" si="13"/>
        <v/>
      </c>
      <c r="W43" s="7" t="str">
        <f t="shared" si="3"/>
        <v/>
      </c>
      <c r="X43" s="7" t="str" cm="1">
        <f t="array" ref="X43">IF(B43&lt;&gt;"",IF(SUMPRODUCT(--(ISNUMBER(SEARCH(LEPI36, Kosovnica!K46)))) &gt; 0, TRUE, FALSE),"")</f>
        <v/>
      </c>
      <c r="Z43" s="48" t="str">
        <f t="shared" si="14"/>
        <v/>
      </c>
      <c r="AA43" s="7">
        <f t="shared" si="15"/>
        <v>0</v>
      </c>
    </row>
    <row r="44" spans="1:27" ht="15.75" customHeight="1" x14ac:dyDescent="0.2">
      <c r="A44" s="44">
        <f t="shared" si="4"/>
        <v>32</v>
      </c>
      <c r="B44" s="45" t="str">
        <f>IF(Kosovnica!B47&lt;&gt;"",Kosovnica!B47,"")</f>
        <v/>
      </c>
      <c r="C44" s="46" t="str">
        <f>IF(Kosovnica!L47&lt;&gt;"",Kosovnica!L47,"")</f>
        <v/>
      </c>
      <c r="D44" s="74" t="str">
        <f>IF(B44&lt;&gt;"",(((Kosovnica!C47)*(Kosovnica!D47))*Kosovnica!E47*(IF(X44=TRUE,2,1)))/1000000,"")</f>
        <v/>
      </c>
      <c r="E44" s="74" t="str">
        <f t="shared" si="16"/>
        <v/>
      </c>
      <c r="F44" s="80" t="str">
        <f t="shared" si="6"/>
        <v/>
      </c>
      <c r="G44" s="74" t="str">
        <f t="shared" si="7"/>
        <v/>
      </c>
      <c r="H44" s="76" t="str">
        <f t="shared" si="8"/>
        <v/>
      </c>
      <c r="I44" s="76"/>
      <c r="J44" s="77">
        <f>IF(X44=FALSE,((IF(Kosovnica!G47=1,Kosovnica!C47+PRIBITEK_TRAK)+IF(Kosovnica!H47=1,Kosovnica!C47+PRIBITEK_TRAK)+IF(Kosovnica!I47=1,Kosovnica!D47+PRIBITEK_TRAK)+IF(Kosovnica!J47=1,Kosovnica!D47+PRIBITEK_TRAK))/1000)*Kosovnica!E47,0)</f>
        <v>0</v>
      </c>
      <c r="K44" s="78" t="str">
        <f t="shared" si="17"/>
        <v/>
      </c>
      <c r="L44" s="75"/>
      <c r="M44" s="77">
        <f>IF(X44=FALSE,((IF(Kosovnica!G47=2,Kosovnica!C47+PRIBITEK_TRAK)+IF(Kosovnica!H47=2,Kosovnica!C47+PRIBITEK_TRAK)+IF(Kosovnica!I47=2,Kosovnica!D47+PRIBITEK_TRAK)+IF(Kosovnica!J47=2,Kosovnica!D47+PRIBITEK_TRAK))/1000)*Kosovnica!E47,0)</f>
        <v>0</v>
      </c>
      <c r="N44" s="78" t="str">
        <f t="shared" si="10"/>
        <v/>
      </c>
      <c r="O44" s="75"/>
      <c r="P44" s="77">
        <f>IF(X44=TRUE,((IF(Kosovnica!G47=1,Kosovnica!C47+PRIBITEK_TRAK)+IF(Kosovnica!H47=1,Kosovnica!C47+PRIBITEK_TRAK)+IF(Kosovnica!I47=1,Kosovnica!D47+PRIBITEK_TRAK)+IF(Kosovnica!J47=1,Kosovnica!D47+PRIBITEK_TRAK))/1000)*Kosovnica!E47,0)</f>
        <v>0</v>
      </c>
      <c r="Q44" s="78" t="str">
        <f t="shared" si="11"/>
        <v/>
      </c>
      <c r="R44" s="75"/>
      <c r="S44" s="77">
        <f>IF(X44=TRUE,((IF(Kosovnica!G47=2,Kosovnica!C47+PRIBITEK_TRAK)+IF(Kosovnica!H47=2,Kosovnica!C47+PRIBITEK_TRAK)+IF(Kosovnica!I47=2,Kosovnica!D47+PRIBITEK_TRAK)+IF(Kosovnica!J47=2,Kosovnica!D47+PRIBITEK_TRAK))/1000)*Kosovnica!E47,0)</f>
        <v>0</v>
      </c>
      <c r="T44" s="78" t="str">
        <f t="shared" si="12"/>
        <v/>
      </c>
      <c r="U44" s="47"/>
      <c r="V44" s="7" t="str">
        <f t="shared" si="13"/>
        <v/>
      </c>
      <c r="W44" s="7" t="str">
        <f t="shared" si="3"/>
        <v/>
      </c>
      <c r="X44" s="7" t="str" cm="1">
        <f t="array" ref="X44">IF(B44&lt;&gt;"",IF(SUMPRODUCT(--(ISNUMBER(SEARCH(LEPI36, Kosovnica!K47)))) &gt; 0, TRUE, FALSE),"")</f>
        <v/>
      </c>
      <c r="Z44" s="48" t="str">
        <f t="shared" si="14"/>
        <v/>
      </c>
      <c r="AA44" s="7">
        <f t="shared" si="15"/>
        <v>0</v>
      </c>
    </row>
    <row r="45" spans="1:27" ht="15.75" customHeight="1" x14ac:dyDescent="0.2">
      <c r="A45" s="44">
        <f t="shared" si="4"/>
        <v>33</v>
      </c>
      <c r="B45" s="45" t="str">
        <f>IF(Kosovnica!B48&lt;&gt;"",Kosovnica!B48,"")</f>
        <v/>
      </c>
      <c r="C45" s="46" t="str">
        <f>IF(Kosovnica!L48&lt;&gt;"",Kosovnica!L48,"")</f>
        <v/>
      </c>
      <c r="D45" s="74" t="str">
        <f>IF(B45&lt;&gt;"",(((Kosovnica!C48)*(Kosovnica!D48))*Kosovnica!E48*(IF(X45=TRUE,2,1)))/1000000,"")</f>
        <v/>
      </c>
      <c r="E45" s="74" t="str">
        <f t="shared" si="16"/>
        <v/>
      </c>
      <c r="F45" s="80" t="str">
        <f t="shared" si="6"/>
        <v/>
      </c>
      <c r="G45" s="74" t="str">
        <f t="shared" si="7"/>
        <v/>
      </c>
      <c r="H45" s="76" t="str">
        <f t="shared" si="8"/>
        <v/>
      </c>
      <c r="I45" s="76"/>
      <c r="J45" s="77">
        <f>IF(X45=FALSE,((IF(Kosovnica!G48=1,Kosovnica!C48+PRIBITEK_TRAK)+IF(Kosovnica!H48=1,Kosovnica!C48+PRIBITEK_TRAK)+IF(Kosovnica!I48=1,Kosovnica!D48+PRIBITEK_TRAK)+IF(Kosovnica!J48=1,Kosovnica!D48+PRIBITEK_TRAK))/1000)*Kosovnica!E48,0)</f>
        <v>0</v>
      </c>
      <c r="K45" s="78" t="str">
        <f t="shared" si="17"/>
        <v/>
      </c>
      <c r="L45" s="75"/>
      <c r="M45" s="77">
        <f>IF(X45=FALSE,((IF(Kosovnica!G48=2,Kosovnica!C48+PRIBITEK_TRAK)+IF(Kosovnica!H48=2,Kosovnica!C48+PRIBITEK_TRAK)+IF(Kosovnica!I48=2,Kosovnica!D48+PRIBITEK_TRAK)+IF(Kosovnica!J48=2,Kosovnica!D48+PRIBITEK_TRAK))/1000)*Kosovnica!E48,0)</f>
        <v>0</v>
      </c>
      <c r="N45" s="78" t="str">
        <f t="shared" si="10"/>
        <v/>
      </c>
      <c r="O45" s="75"/>
      <c r="P45" s="77">
        <f>IF(X45=TRUE,((IF(Kosovnica!G48=1,Kosovnica!C48+PRIBITEK_TRAK)+IF(Kosovnica!H48=1,Kosovnica!C48+PRIBITEK_TRAK)+IF(Kosovnica!I48=1,Kosovnica!D48+PRIBITEK_TRAK)+IF(Kosovnica!J48=1,Kosovnica!D48+PRIBITEK_TRAK))/1000)*Kosovnica!E48,0)</f>
        <v>0</v>
      </c>
      <c r="Q45" s="78" t="str">
        <f t="shared" si="11"/>
        <v/>
      </c>
      <c r="R45" s="75"/>
      <c r="S45" s="77">
        <f>IF(X45=TRUE,((IF(Kosovnica!G48=2,Kosovnica!C48+PRIBITEK_TRAK)+IF(Kosovnica!H48=2,Kosovnica!C48+PRIBITEK_TRAK)+IF(Kosovnica!I48=2,Kosovnica!D48+PRIBITEK_TRAK)+IF(Kosovnica!J48=2,Kosovnica!D48+PRIBITEK_TRAK))/1000)*Kosovnica!E48,0)</f>
        <v>0</v>
      </c>
      <c r="T45" s="78" t="str">
        <f t="shared" si="12"/>
        <v/>
      </c>
      <c r="U45" s="47"/>
      <c r="V45" s="7" t="str">
        <f t="shared" si="13"/>
        <v/>
      </c>
      <c r="W45" s="7" t="str">
        <f t="shared" si="3"/>
        <v/>
      </c>
      <c r="X45" s="7" t="str" cm="1">
        <f t="array" ref="X45">IF(B45&lt;&gt;"",IF(SUMPRODUCT(--(ISNUMBER(SEARCH(LEPI36, Kosovnica!K48)))) &gt; 0, TRUE, FALSE),"")</f>
        <v/>
      </c>
      <c r="Z45" s="48" t="str">
        <f t="shared" si="14"/>
        <v/>
      </c>
      <c r="AA45" s="7">
        <f t="shared" si="15"/>
        <v>0</v>
      </c>
    </row>
    <row r="46" spans="1:27" ht="15.75" customHeight="1" x14ac:dyDescent="0.2">
      <c r="A46" s="44">
        <f t="shared" si="4"/>
        <v>34</v>
      </c>
      <c r="B46" s="45" t="str">
        <f>IF(Kosovnica!B49&lt;&gt;"",Kosovnica!B49,"")</f>
        <v/>
      </c>
      <c r="C46" s="46" t="str">
        <f>IF(Kosovnica!L49&lt;&gt;"",Kosovnica!L49,"")</f>
        <v/>
      </c>
      <c r="D46" s="74" t="str">
        <f>IF(B46&lt;&gt;"",(((Kosovnica!C49)*(Kosovnica!D49))*Kosovnica!E49*(IF(X46=TRUE,2,1)))/1000000,"")</f>
        <v/>
      </c>
      <c r="E46" s="74" t="str">
        <f t="shared" si="16"/>
        <v/>
      </c>
      <c r="F46" s="80" t="str">
        <f t="shared" si="6"/>
        <v/>
      </c>
      <c r="G46" s="74" t="str">
        <f t="shared" si="7"/>
        <v/>
      </c>
      <c r="H46" s="76" t="str">
        <f t="shared" si="8"/>
        <v/>
      </c>
      <c r="I46" s="76"/>
      <c r="J46" s="77">
        <f>IF(X46=FALSE,((IF(Kosovnica!G49=1,Kosovnica!C49+PRIBITEK_TRAK)+IF(Kosovnica!H49=1,Kosovnica!C49+PRIBITEK_TRAK)+IF(Kosovnica!I49=1,Kosovnica!D49+PRIBITEK_TRAK)+IF(Kosovnica!J49=1,Kosovnica!D49+PRIBITEK_TRAK))/1000)*Kosovnica!E49,0)</f>
        <v>0</v>
      </c>
      <c r="K46" s="78" t="str">
        <f t="shared" si="17"/>
        <v/>
      </c>
      <c r="L46" s="75"/>
      <c r="M46" s="77">
        <f>IF(X46=FALSE,((IF(Kosovnica!G49=2,Kosovnica!C49+PRIBITEK_TRAK)+IF(Kosovnica!H49=2,Kosovnica!C49+PRIBITEK_TRAK)+IF(Kosovnica!I49=2,Kosovnica!D49+PRIBITEK_TRAK)+IF(Kosovnica!J49=2,Kosovnica!D49+PRIBITEK_TRAK))/1000)*Kosovnica!E49,0)</f>
        <v>0</v>
      </c>
      <c r="N46" s="78" t="str">
        <f t="shared" si="10"/>
        <v/>
      </c>
      <c r="O46" s="75"/>
      <c r="P46" s="77">
        <f>IF(X46=TRUE,((IF(Kosovnica!G49=1,Kosovnica!C49+PRIBITEK_TRAK)+IF(Kosovnica!H49=1,Kosovnica!C49+PRIBITEK_TRAK)+IF(Kosovnica!I49=1,Kosovnica!D49+PRIBITEK_TRAK)+IF(Kosovnica!J49=1,Kosovnica!D49+PRIBITEK_TRAK))/1000)*Kosovnica!E49,0)</f>
        <v>0</v>
      </c>
      <c r="Q46" s="78" t="str">
        <f t="shared" si="11"/>
        <v/>
      </c>
      <c r="R46" s="75"/>
      <c r="S46" s="77">
        <f>IF(X46=TRUE,((IF(Kosovnica!G49=2,Kosovnica!C49+PRIBITEK_TRAK)+IF(Kosovnica!H49=2,Kosovnica!C49+PRIBITEK_TRAK)+IF(Kosovnica!I49=2,Kosovnica!D49+PRIBITEK_TRAK)+IF(Kosovnica!J49=2,Kosovnica!D49+PRIBITEK_TRAK))/1000)*Kosovnica!E49,0)</f>
        <v>0</v>
      </c>
      <c r="T46" s="78" t="str">
        <f t="shared" si="12"/>
        <v/>
      </c>
      <c r="U46" s="47"/>
      <c r="V46" s="7" t="str">
        <f t="shared" si="13"/>
        <v/>
      </c>
      <c r="W46" s="7" t="str">
        <f t="shared" si="3"/>
        <v/>
      </c>
      <c r="X46" s="7" t="str" cm="1">
        <f t="array" ref="X46">IF(B46&lt;&gt;"",IF(SUMPRODUCT(--(ISNUMBER(SEARCH(LEPI36, Kosovnica!K49)))) &gt; 0, TRUE, FALSE),"")</f>
        <v/>
      </c>
      <c r="Z46" s="48" t="str">
        <f t="shared" si="14"/>
        <v/>
      </c>
      <c r="AA46" s="7">
        <f t="shared" si="15"/>
        <v>0</v>
      </c>
    </row>
    <row r="47" spans="1:27" ht="15.75" customHeight="1" x14ac:dyDescent="0.2">
      <c r="A47" s="44">
        <f t="shared" si="4"/>
        <v>35</v>
      </c>
      <c r="B47" s="45" t="str">
        <f>IF(Kosovnica!B50&lt;&gt;"",Kosovnica!B50,"")</f>
        <v/>
      </c>
      <c r="C47" s="46" t="str">
        <f>IF(Kosovnica!L50&lt;&gt;"",Kosovnica!L50,"")</f>
        <v/>
      </c>
      <c r="D47" s="74" t="str">
        <f>IF(B47&lt;&gt;"",(((Kosovnica!C50)*(Kosovnica!D50))*Kosovnica!E50*(IF(X47=TRUE,2,1)))/1000000,"")</f>
        <v/>
      </c>
      <c r="E47" s="74" t="str">
        <f t="shared" si="16"/>
        <v/>
      </c>
      <c r="F47" s="80" t="str">
        <f t="shared" si="6"/>
        <v/>
      </c>
      <c r="G47" s="74" t="str">
        <f t="shared" si="7"/>
        <v/>
      </c>
      <c r="H47" s="76" t="str">
        <f t="shared" si="8"/>
        <v/>
      </c>
      <c r="I47" s="76"/>
      <c r="J47" s="77">
        <f>IF(X47=FALSE,((IF(Kosovnica!G50=1,Kosovnica!C50+PRIBITEK_TRAK)+IF(Kosovnica!H50=1,Kosovnica!C50+PRIBITEK_TRAK)+IF(Kosovnica!I50=1,Kosovnica!D50+PRIBITEK_TRAK)+IF(Kosovnica!J50=1,Kosovnica!D50+PRIBITEK_TRAK))/1000)*Kosovnica!E50,0)</f>
        <v>0</v>
      </c>
      <c r="K47" s="78" t="str">
        <f t="shared" si="17"/>
        <v/>
      </c>
      <c r="L47" s="75"/>
      <c r="M47" s="77">
        <f>IF(X47=FALSE,((IF(Kosovnica!G50=2,Kosovnica!C50+PRIBITEK_TRAK)+IF(Kosovnica!H50=2,Kosovnica!C50+PRIBITEK_TRAK)+IF(Kosovnica!I50=2,Kosovnica!D50+PRIBITEK_TRAK)+IF(Kosovnica!J50=2,Kosovnica!D50+PRIBITEK_TRAK))/1000)*Kosovnica!E50,0)</f>
        <v>0</v>
      </c>
      <c r="N47" s="78" t="str">
        <f t="shared" si="10"/>
        <v/>
      </c>
      <c r="O47" s="75"/>
      <c r="P47" s="77">
        <f>IF(X47=TRUE,((IF(Kosovnica!G50=1,Kosovnica!C50+PRIBITEK_TRAK)+IF(Kosovnica!H50=1,Kosovnica!C50+PRIBITEK_TRAK)+IF(Kosovnica!I50=1,Kosovnica!D50+PRIBITEK_TRAK)+IF(Kosovnica!J50=1,Kosovnica!D50+PRIBITEK_TRAK))/1000)*Kosovnica!E50,0)</f>
        <v>0</v>
      </c>
      <c r="Q47" s="78" t="str">
        <f t="shared" si="11"/>
        <v/>
      </c>
      <c r="R47" s="75"/>
      <c r="S47" s="77">
        <f>IF(X47=TRUE,((IF(Kosovnica!G50=2,Kosovnica!C50+PRIBITEK_TRAK)+IF(Kosovnica!H50=2,Kosovnica!C50+PRIBITEK_TRAK)+IF(Kosovnica!I50=2,Kosovnica!D50+PRIBITEK_TRAK)+IF(Kosovnica!J50=2,Kosovnica!D50+PRIBITEK_TRAK))/1000)*Kosovnica!E50,0)</f>
        <v>0</v>
      </c>
      <c r="T47" s="78" t="str">
        <f t="shared" si="12"/>
        <v/>
      </c>
      <c r="U47" s="47"/>
      <c r="V47" s="7" t="str">
        <f t="shared" si="13"/>
        <v/>
      </c>
      <c r="W47" s="7" t="str">
        <f t="shared" si="3"/>
        <v/>
      </c>
      <c r="X47" s="7" t="str" cm="1">
        <f t="array" ref="X47">IF(B47&lt;&gt;"",IF(SUMPRODUCT(--(ISNUMBER(SEARCH(LEPI36, Kosovnica!K50)))) &gt; 0, TRUE, FALSE),"")</f>
        <v/>
      </c>
      <c r="Z47" s="48" t="str">
        <f t="shared" si="14"/>
        <v/>
      </c>
      <c r="AA47" s="7">
        <f t="shared" si="15"/>
        <v>0</v>
      </c>
    </row>
    <row r="48" spans="1:27" ht="15.75" customHeight="1" x14ac:dyDescent="0.2">
      <c r="A48" s="44">
        <f t="shared" si="4"/>
        <v>36</v>
      </c>
      <c r="B48" s="45" t="str">
        <f>IF(Kosovnica!B51&lt;&gt;"",Kosovnica!B51,"")</f>
        <v/>
      </c>
      <c r="C48" s="46" t="str">
        <f>IF(Kosovnica!L51&lt;&gt;"",Kosovnica!L51,"")</f>
        <v/>
      </c>
      <c r="D48" s="74" t="str">
        <f>IF(B48&lt;&gt;"",(((Kosovnica!C51)*(Kosovnica!D51))*Kosovnica!E51*(IF(X48=TRUE,2,1)))/1000000,"")</f>
        <v/>
      </c>
      <c r="E48" s="74" t="str">
        <f t="shared" ref="E48:E77" si="18">IFERROR(IF(B48=B47,IFERROR(E47+D48,""),D48),"")</f>
        <v/>
      </c>
      <c r="F48" s="80" t="str">
        <f t="shared" si="6"/>
        <v/>
      </c>
      <c r="G48" s="74" t="str">
        <f t="shared" si="7"/>
        <v/>
      </c>
      <c r="H48" s="76" t="str">
        <f t="shared" si="8"/>
        <v/>
      </c>
      <c r="I48" s="76"/>
      <c r="J48" s="77">
        <f>IF(X48=FALSE,((IF(Kosovnica!G51=1,Kosovnica!C51+PRIBITEK_TRAK)+IF(Kosovnica!H51=1,Kosovnica!C51+PRIBITEK_TRAK)+IF(Kosovnica!I51=1,Kosovnica!D51+PRIBITEK_TRAK)+IF(Kosovnica!J51=1,Kosovnica!D51+PRIBITEK_TRAK))/1000)*Kosovnica!E51,0)</f>
        <v>0</v>
      </c>
      <c r="K48" s="78" t="str">
        <f t="shared" si="17"/>
        <v/>
      </c>
      <c r="L48" s="75"/>
      <c r="M48" s="77">
        <f>IF(X48=FALSE,((IF(Kosovnica!G51=2,Kosovnica!C51+PRIBITEK_TRAK)+IF(Kosovnica!H51=2,Kosovnica!C51+PRIBITEK_TRAK)+IF(Kosovnica!I51=2,Kosovnica!D51+PRIBITEK_TRAK)+IF(Kosovnica!J51=2,Kosovnica!D51+PRIBITEK_TRAK))/1000)*Kosovnica!E51,0)</f>
        <v>0</v>
      </c>
      <c r="N48" s="78" t="str">
        <f t="shared" si="10"/>
        <v/>
      </c>
      <c r="O48" s="75"/>
      <c r="P48" s="77">
        <f>IF(X48=TRUE,((IF(Kosovnica!G51=1,Kosovnica!C51+PRIBITEK_TRAK)+IF(Kosovnica!H51=1,Kosovnica!C51+PRIBITEK_TRAK)+IF(Kosovnica!I51=1,Kosovnica!D51+PRIBITEK_TRAK)+IF(Kosovnica!J51=1,Kosovnica!D51+PRIBITEK_TRAK))/1000)*Kosovnica!E51,0)</f>
        <v>0</v>
      </c>
      <c r="Q48" s="78" t="str">
        <f t="shared" si="11"/>
        <v/>
      </c>
      <c r="R48" s="75"/>
      <c r="S48" s="77">
        <f>IF(X48=TRUE,((IF(Kosovnica!G51=2,Kosovnica!C51+PRIBITEK_TRAK)+IF(Kosovnica!H51=2,Kosovnica!C51+PRIBITEK_TRAK)+IF(Kosovnica!I51=2,Kosovnica!D51+PRIBITEK_TRAK)+IF(Kosovnica!J51=2,Kosovnica!D51+PRIBITEK_TRAK))/1000)*Kosovnica!E51,0)</f>
        <v>0</v>
      </c>
      <c r="T48" s="78" t="str">
        <f t="shared" si="12"/>
        <v/>
      </c>
      <c r="U48" s="47"/>
      <c r="V48" s="7" t="str">
        <f t="shared" si="13"/>
        <v/>
      </c>
      <c r="W48" s="7" t="str">
        <f t="shared" si="3"/>
        <v/>
      </c>
      <c r="X48" s="7" t="str" cm="1">
        <f t="array" ref="X48">IF(B48&lt;&gt;"",IF(SUMPRODUCT(--(ISNUMBER(SEARCH(LEPI36, Kosovnica!K51)))) &gt; 0, TRUE, FALSE),"")</f>
        <v/>
      </c>
      <c r="Z48" s="48" t="str">
        <f t="shared" si="14"/>
        <v/>
      </c>
      <c r="AA48" s="7">
        <f t="shared" si="15"/>
        <v>0</v>
      </c>
    </row>
    <row r="49" spans="1:27" ht="15.75" customHeight="1" x14ac:dyDescent="0.2">
      <c r="A49" s="44">
        <f t="shared" si="4"/>
        <v>37</v>
      </c>
      <c r="B49" s="45" t="str">
        <f>IF(Kosovnica!B52&lt;&gt;"",Kosovnica!B52,"")</f>
        <v/>
      </c>
      <c r="C49" s="46" t="str">
        <f>IF(Kosovnica!L52&lt;&gt;"",Kosovnica!L52,"")</f>
        <v/>
      </c>
      <c r="D49" s="74" t="str">
        <f>IF(B49&lt;&gt;"",(((Kosovnica!C52)*(Kosovnica!D52))*Kosovnica!E52*(IF(X49=TRUE,2,1)))/1000000,"")</f>
        <v/>
      </c>
      <c r="E49" s="74" t="str">
        <f t="shared" si="18"/>
        <v/>
      </c>
      <c r="F49" s="80" t="str">
        <f t="shared" si="6"/>
        <v/>
      </c>
      <c r="G49" s="74" t="str">
        <f t="shared" si="7"/>
        <v/>
      </c>
      <c r="H49" s="76" t="str">
        <f t="shared" si="8"/>
        <v/>
      </c>
      <c r="I49" s="76"/>
      <c r="J49" s="77">
        <f>IF(X49=FALSE,((IF(Kosovnica!G52=1,Kosovnica!C52+PRIBITEK_TRAK)+IF(Kosovnica!H52=1,Kosovnica!C52+PRIBITEK_TRAK)+IF(Kosovnica!I52=1,Kosovnica!D52+PRIBITEK_TRAK)+IF(Kosovnica!J52=1,Kosovnica!D52+PRIBITEK_TRAK))/1000)*Kosovnica!E52,0)</f>
        <v>0</v>
      </c>
      <c r="K49" s="78" t="str">
        <f t="shared" si="17"/>
        <v/>
      </c>
      <c r="L49" s="75"/>
      <c r="M49" s="77">
        <f>IF(X49=FALSE,((IF(Kosovnica!G52=2,Kosovnica!C52+PRIBITEK_TRAK)+IF(Kosovnica!H52=2,Kosovnica!C52+PRIBITEK_TRAK)+IF(Kosovnica!I52=2,Kosovnica!D52+PRIBITEK_TRAK)+IF(Kosovnica!J52=2,Kosovnica!D52+PRIBITEK_TRAK))/1000)*Kosovnica!E52,0)</f>
        <v>0</v>
      </c>
      <c r="N49" s="78" t="str">
        <f t="shared" si="10"/>
        <v/>
      </c>
      <c r="O49" s="75"/>
      <c r="P49" s="77">
        <f>IF(X49=TRUE,((IF(Kosovnica!G52=1,Kosovnica!C52+PRIBITEK_TRAK)+IF(Kosovnica!H52=1,Kosovnica!C52+PRIBITEK_TRAK)+IF(Kosovnica!I52=1,Kosovnica!D52+PRIBITEK_TRAK)+IF(Kosovnica!J52=1,Kosovnica!D52+PRIBITEK_TRAK))/1000)*Kosovnica!E52,0)</f>
        <v>0</v>
      </c>
      <c r="Q49" s="78" t="str">
        <f t="shared" si="11"/>
        <v/>
      </c>
      <c r="R49" s="75"/>
      <c r="S49" s="77">
        <f>IF(X49=TRUE,((IF(Kosovnica!G52=2,Kosovnica!C52+PRIBITEK_TRAK)+IF(Kosovnica!H52=2,Kosovnica!C52+PRIBITEK_TRAK)+IF(Kosovnica!I52=2,Kosovnica!D52+PRIBITEK_TRAK)+IF(Kosovnica!J52=2,Kosovnica!D52+PRIBITEK_TRAK))/1000)*Kosovnica!E52,0)</f>
        <v>0</v>
      </c>
      <c r="T49" s="78" t="str">
        <f t="shared" si="12"/>
        <v/>
      </c>
      <c r="U49" s="47"/>
      <c r="V49" s="7" t="str">
        <f t="shared" si="13"/>
        <v/>
      </c>
      <c r="W49" s="7" t="str">
        <f t="shared" si="3"/>
        <v/>
      </c>
      <c r="X49" s="7" t="str" cm="1">
        <f t="array" ref="X49">IF(B49&lt;&gt;"",IF(SUMPRODUCT(--(ISNUMBER(SEARCH(LEPI36, Kosovnica!K52)))) &gt; 0, TRUE, FALSE),"")</f>
        <v/>
      </c>
      <c r="Z49" s="48" t="str">
        <f t="shared" si="14"/>
        <v/>
      </c>
      <c r="AA49" s="7">
        <f t="shared" si="15"/>
        <v>0</v>
      </c>
    </row>
    <row r="50" spans="1:27" ht="15.75" customHeight="1" x14ac:dyDescent="0.2">
      <c r="A50" s="44">
        <f t="shared" si="4"/>
        <v>38</v>
      </c>
      <c r="B50" s="45" t="str">
        <f>IF(Kosovnica!B53&lt;&gt;"",Kosovnica!B53,"")</f>
        <v/>
      </c>
      <c r="C50" s="46" t="str">
        <f>IF(Kosovnica!L53&lt;&gt;"",Kosovnica!L53,"")</f>
        <v/>
      </c>
      <c r="D50" s="74" t="str">
        <f>IF(B50&lt;&gt;"",(((Kosovnica!C53)*(Kosovnica!D53))*Kosovnica!E53*(IF(X50=TRUE,2,1)))/1000000,"")</f>
        <v/>
      </c>
      <c r="E50" s="74" t="str">
        <f t="shared" si="18"/>
        <v/>
      </c>
      <c r="F50" s="80" t="str">
        <f t="shared" si="6"/>
        <v/>
      </c>
      <c r="G50" s="74" t="str">
        <f t="shared" si="7"/>
        <v/>
      </c>
      <c r="H50" s="76" t="str">
        <f t="shared" si="8"/>
        <v/>
      </c>
      <c r="I50" s="76"/>
      <c r="J50" s="77">
        <f>IF(X50=FALSE,((IF(Kosovnica!G53=1,Kosovnica!C53+PRIBITEK_TRAK)+IF(Kosovnica!H53=1,Kosovnica!C53+PRIBITEK_TRAK)+IF(Kosovnica!I53=1,Kosovnica!D53+PRIBITEK_TRAK)+IF(Kosovnica!J53=1,Kosovnica!D53+PRIBITEK_TRAK))/1000)*Kosovnica!E53,0)</f>
        <v>0</v>
      </c>
      <c r="K50" s="78" t="str">
        <f t="shared" si="17"/>
        <v/>
      </c>
      <c r="L50" s="75"/>
      <c r="M50" s="77">
        <f>IF(X50=FALSE,((IF(Kosovnica!G53=2,Kosovnica!C53+PRIBITEK_TRAK)+IF(Kosovnica!H53=2,Kosovnica!C53+PRIBITEK_TRAK)+IF(Kosovnica!I53=2,Kosovnica!D53+PRIBITEK_TRAK)+IF(Kosovnica!J53=2,Kosovnica!D53+PRIBITEK_TRAK))/1000)*Kosovnica!E53,0)</f>
        <v>0</v>
      </c>
      <c r="N50" s="78" t="str">
        <f t="shared" si="10"/>
        <v/>
      </c>
      <c r="O50" s="75"/>
      <c r="P50" s="77">
        <f>IF(X50=TRUE,((IF(Kosovnica!G53=1,Kosovnica!C53+PRIBITEK_TRAK)+IF(Kosovnica!H53=1,Kosovnica!C53+PRIBITEK_TRAK)+IF(Kosovnica!I53=1,Kosovnica!D53+PRIBITEK_TRAK)+IF(Kosovnica!J53=1,Kosovnica!D53+PRIBITEK_TRAK))/1000)*Kosovnica!E53,0)</f>
        <v>0</v>
      </c>
      <c r="Q50" s="78" t="str">
        <f t="shared" si="11"/>
        <v/>
      </c>
      <c r="R50" s="75"/>
      <c r="S50" s="77">
        <f>IF(X50=TRUE,((IF(Kosovnica!G53=2,Kosovnica!C53+PRIBITEK_TRAK)+IF(Kosovnica!H53=2,Kosovnica!C53+PRIBITEK_TRAK)+IF(Kosovnica!I53=2,Kosovnica!D53+PRIBITEK_TRAK)+IF(Kosovnica!J53=2,Kosovnica!D53+PRIBITEK_TRAK))/1000)*Kosovnica!E53,0)</f>
        <v>0</v>
      </c>
      <c r="T50" s="78" t="str">
        <f t="shared" si="12"/>
        <v/>
      </c>
      <c r="U50" s="47"/>
      <c r="V50" s="7" t="str">
        <f t="shared" si="13"/>
        <v/>
      </c>
      <c r="W50" s="7" t="str">
        <f t="shared" si="3"/>
        <v/>
      </c>
      <c r="X50" s="7" t="str" cm="1">
        <f t="array" ref="X50">IF(B50&lt;&gt;"",IF(SUMPRODUCT(--(ISNUMBER(SEARCH(LEPI36, Kosovnica!K53)))) &gt; 0, TRUE, FALSE),"")</f>
        <v/>
      </c>
      <c r="Z50" s="48" t="str">
        <f t="shared" si="14"/>
        <v/>
      </c>
      <c r="AA50" s="7">
        <f t="shared" si="15"/>
        <v>0</v>
      </c>
    </row>
    <row r="51" spans="1:27" ht="15.75" customHeight="1" x14ac:dyDescent="0.2">
      <c r="A51" s="44">
        <f t="shared" si="4"/>
        <v>39</v>
      </c>
      <c r="B51" s="45" t="str">
        <f>IF(Kosovnica!B54&lt;&gt;"",Kosovnica!B54,"")</f>
        <v/>
      </c>
      <c r="C51" s="46" t="str">
        <f>IF(Kosovnica!L54&lt;&gt;"",Kosovnica!L54,"")</f>
        <v/>
      </c>
      <c r="D51" s="74" t="str">
        <f>IF(B51&lt;&gt;"",(((Kosovnica!C54)*(Kosovnica!D54))*Kosovnica!E54*(IF(X51=TRUE,2,1)))/1000000,"")</f>
        <v/>
      </c>
      <c r="E51" s="74" t="str">
        <f t="shared" si="18"/>
        <v/>
      </c>
      <c r="F51" s="80" t="str">
        <f t="shared" si="6"/>
        <v/>
      </c>
      <c r="G51" s="74" t="str">
        <f t="shared" si="7"/>
        <v/>
      </c>
      <c r="H51" s="76" t="str">
        <f t="shared" si="8"/>
        <v/>
      </c>
      <c r="I51" s="76"/>
      <c r="J51" s="77">
        <f>IF(X51=FALSE,((IF(Kosovnica!G54=1,Kosovnica!C54+PRIBITEK_TRAK)+IF(Kosovnica!H54=1,Kosovnica!C54+PRIBITEK_TRAK)+IF(Kosovnica!I54=1,Kosovnica!D54+PRIBITEK_TRAK)+IF(Kosovnica!J54=1,Kosovnica!D54+PRIBITEK_TRAK))/1000)*Kosovnica!E54,0)</f>
        <v>0</v>
      </c>
      <c r="K51" s="78" t="str">
        <f t="shared" si="17"/>
        <v/>
      </c>
      <c r="L51" s="75"/>
      <c r="M51" s="77">
        <f>IF(X51=FALSE,((IF(Kosovnica!G54=2,Kosovnica!C54+PRIBITEK_TRAK)+IF(Kosovnica!H54=2,Kosovnica!C54+PRIBITEK_TRAK)+IF(Kosovnica!I54=2,Kosovnica!D54+PRIBITEK_TRAK)+IF(Kosovnica!J54=2,Kosovnica!D54+PRIBITEK_TRAK))/1000)*Kosovnica!E54,0)</f>
        <v>0</v>
      </c>
      <c r="N51" s="78" t="str">
        <f t="shared" si="10"/>
        <v/>
      </c>
      <c r="O51" s="75"/>
      <c r="P51" s="77">
        <f>IF(X51=TRUE,((IF(Kosovnica!G54=1,Kosovnica!C54+PRIBITEK_TRAK)+IF(Kosovnica!H54=1,Kosovnica!C54+PRIBITEK_TRAK)+IF(Kosovnica!I54=1,Kosovnica!D54+PRIBITEK_TRAK)+IF(Kosovnica!J54=1,Kosovnica!D54+PRIBITEK_TRAK))/1000)*Kosovnica!E54,0)</f>
        <v>0</v>
      </c>
      <c r="Q51" s="78" t="str">
        <f t="shared" si="11"/>
        <v/>
      </c>
      <c r="R51" s="75"/>
      <c r="S51" s="77">
        <f>IF(X51=TRUE,((IF(Kosovnica!G54=2,Kosovnica!C54+PRIBITEK_TRAK)+IF(Kosovnica!H54=2,Kosovnica!C54+PRIBITEK_TRAK)+IF(Kosovnica!I54=2,Kosovnica!D54+PRIBITEK_TRAK)+IF(Kosovnica!J54=2,Kosovnica!D54+PRIBITEK_TRAK))/1000)*Kosovnica!E54,0)</f>
        <v>0</v>
      </c>
      <c r="T51" s="78" t="str">
        <f t="shared" si="12"/>
        <v/>
      </c>
      <c r="U51" s="47"/>
      <c r="V51" s="7" t="str">
        <f t="shared" si="13"/>
        <v/>
      </c>
      <c r="W51" s="7" t="str">
        <f t="shared" si="3"/>
        <v/>
      </c>
      <c r="X51" s="7" t="str" cm="1">
        <f t="array" ref="X51">IF(B51&lt;&gt;"",IF(SUMPRODUCT(--(ISNUMBER(SEARCH(LEPI36, Kosovnica!K54)))) &gt; 0, TRUE, FALSE),"")</f>
        <v/>
      </c>
      <c r="Z51" s="48" t="str">
        <f t="shared" si="14"/>
        <v/>
      </c>
      <c r="AA51" s="7">
        <f t="shared" si="15"/>
        <v>0</v>
      </c>
    </row>
    <row r="52" spans="1:27" ht="15.75" customHeight="1" x14ac:dyDescent="0.2">
      <c r="A52" s="44">
        <f t="shared" si="4"/>
        <v>40</v>
      </c>
      <c r="B52" s="45" t="str">
        <f>IF(Kosovnica!B55&lt;&gt;"",Kosovnica!B55,"")</f>
        <v/>
      </c>
      <c r="C52" s="46" t="str">
        <f>IF(Kosovnica!L55&lt;&gt;"",Kosovnica!L55,"")</f>
        <v/>
      </c>
      <c r="D52" s="74" t="str">
        <f>IF(B52&lt;&gt;"",(((Kosovnica!C55)*(Kosovnica!D55))*Kosovnica!E55*(IF(X52=TRUE,2,1)))/1000000,"")</f>
        <v/>
      </c>
      <c r="E52" s="74" t="str">
        <f t="shared" si="18"/>
        <v/>
      </c>
      <c r="F52" s="80" t="str">
        <f t="shared" si="6"/>
        <v/>
      </c>
      <c r="G52" s="74" t="str">
        <f t="shared" si="7"/>
        <v/>
      </c>
      <c r="H52" s="76" t="str">
        <f t="shared" si="8"/>
        <v/>
      </c>
      <c r="I52" s="76"/>
      <c r="J52" s="77">
        <f>IF(X52=FALSE,((IF(Kosovnica!G55=1,Kosovnica!C55+PRIBITEK_TRAK)+IF(Kosovnica!H55=1,Kosovnica!C55+PRIBITEK_TRAK)+IF(Kosovnica!I55=1,Kosovnica!D55+PRIBITEK_TRAK)+IF(Kosovnica!J55=1,Kosovnica!D55+PRIBITEK_TRAK))/1000)*Kosovnica!E55,0)</f>
        <v>0</v>
      </c>
      <c r="K52" s="78" t="str">
        <f t="shared" si="17"/>
        <v/>
      </c>
      <c r="L52" s="75"/>
      <c r="M52" s="77">
        <f>IF(X52=FALSE,((IF(Kosovnica!G55=2,Kosovnica!C55+PRIBITEK_TRAK)+IF(Kosovnica!H55=2,Kosovnica!C55+PRIBITEK_TRAK)+IF(Kosovnica!I55=2,Kosovnica!D55+PRIBITEK_TRAK)+IF(Kosovnica!J55=2,Kosovnica!D55+PRIBITEK_TRAK))/1000)*Kosovnica!E55,0)</f>
        <v>0</v>
      </c>
      <c r="N52" s="78" t="str">
        <f t="shared" si="10"/>
        <v/>
      </c>
      <c r="O52" s="75"/>
      <c r="P52" s="77">
        <f>IF(X52=TRUE,((IF(Kosovnica!G55=1,Kosovnica!C55+PRIBITEK_TRAK)+IF(Kosovnica!H55=1,Kosovnica!C55+PRIBITEK_TRAK)+IF(Kosovnica!I55=1,Kosovnica!D55+PRIBITEK_TRAK)+IF(Kosovnica!J55=1,Kosovnica!D55+PRIBITEK_TRAK))/1000)*Kosovnica!E55,0)</f>
        <v>0</v>
      </c>
      <c r="Q52" s="78" t="str">
        <f t="shared" si="11"/>
        <v/>
      </c>
      <c r="R52" s="75"/>
      <c r="S52" s="77">
        <f>IF(X52=TRUE,((IF(Kosovnica!G55=2,Kosovnica!C55+PRIBITEK_TRAK)+IF(Kosovnica!H55=2,Kosovnica!C55+PRIBITEK_TRAK)+IF(Kosovnica!I55=2,Kosovnica!D55+PRIBITEK_TRAK)+IF(Kosovnica!J55=2,Kosovnica!D55+PRIBITEK_TRAK))/1000)*Kosovnica!E55,0)</f>
        <v>0</v>
      </c>
      <c r="T52" s="78" t="str">
        <f t="shared" si="12"/>
        <v/>
      </c>
      <c r="U52" s="47"/>
      <c r="V52" s="7" t="str">
        <f t="shared" si="13"/>
        <v/>
      </c>
      <c r="W52" s="7" t="str">
        <f t="shared" si="3"/>
        <v/>
      </c>
      <c r="X52" s="7" t="str" cm="1">
        <f t="array" ref="X52">IF(B52&lt;&gt;"",IF(SUMPRODUCT(--(ISNUMBER(SEARCH(LEPI36, Kosovnica!K55)))) &gt; 0, TRUE, FALSE),"")</f>
        <v/>
      </c>
      <c r="Z52" s="48" t="str">
        <f t="shared" si="14"/>
        <v/>
      </c>
      <c r="AA52" s="7">
        <f t="shared" si="15"/>
        <v>0</v>
      </c>
    </row>
    <row r="53" spans="1:27" ht="15.75" customHeight="1" x14ac:dyDescent="0.2">
      <c r="A53" s="44">
        <f t="shared" si="4"/>
        <v>41</v>
      </c>
      <c r="B53" s="45" t="str">
        <f>IF(Kosovnica!B56&lt;&gt;"",Kosovnica!B56,"")</f>
        <v/>
      </c>
      <c r="C53" s="46" t="str">
        <f>IF(Kosovnica!L56&lt;&gt;"",Kosovnica!L56,"")</f>
        <v/>
      </c>
      <c r="D53" s="74" t="str">
        <f>IF(B53&lt;&gt;"",(((Kosovnica!C56)*(Kosovnica!D56))*Kosovnica!E56*(IF(X53=TRUE,2,1)))/1000000,"")</f>
        <v/>
      </c>
      <c r="E53" s="74" t="str">
        <f t="shared" si="18"/>
        <v/>
      </c>
      <c r="F53" s="80" t="str">
        <f t="shared" si="6"/>
        <v/>
      </c>
      <c r="G53" s="74" t="str">
        <f t="shared" si="7"/>
        <v/>
      </c>
      <c r="H53" s="76" t="str">
        <f t="shared" si="8"/>
        <v/>
      </c>
      <c r="I53" s="76"/>
      <c r="J53" s="77">
        <f>IF(X53=FALSE,((IF(Kosovnica!G56=1,Kosovnica!C56+PRIBITEK_TRAK)+IF(Kosovnica!H56=1,Kosovnica!C56+PRIBITEK_TRAK)+IF(Kosovnica!I56=1,Kosovnica!D56+PRIBITEK_TRAK)+IF(Kosovnica!J56=1,Kosovnica!D56+PRIBITEK_TRAK))/1000)*Kosovnica!E56,0)</f>
        <v>0</v>
      </c>
      <c r="K53" s="78" t="str">
        <f t="shared" si="17"/>
        <v/>
      </c>
      <c r="L53" s="75"/>
      <c r="M53" s="77">
        <f>IF(X53=FALSE,((IF(Kosovnica!G56=2,Kosovnica!C56+PRIBITEK_TRAK)+IF(Kosovnica!H56=2,Kosovnica!C56+PRIBITEK_TRAK)+IF(Kosovnica!I56=2,Kosovnica!D56+PRIBITEK_TRAK)+IF(Kosovnica!J56=2,Kosovnica!D56+PRIBITEK_TRAK))/1000)*Kosovnica!E56,0)</f>
        <v>0</v>
      </c>
      <c r="N53" s="78" t="str">
        <f t="shared" si="10"/>
        <v/>
      </c>
      <c r="O53" s="75"/>
      <c r="P53" s="77">
        <f>IF(X53=TRUE,((IF(Kosovnica!G56=1,Kosovnica!C56+PRIBITEK_TRAK)+IF(Kosovnica!H56=1,Kosovnica!C56+PRIBITEK_TRAK)+IF(Kosovnica!I56=1,Kosovnica!D56+PRIBITEK_TRAK)+IF(Kosovnica!J56=1,Kosovnica!D56+PRIBITEK_TRAK))/1000)*Kosovnica!E56,0)</f>
        <v>0</v>
      </c>
      <c r="Q53" s="78" t="str">
        <f t="shared" si="11"/>
        <v/>
      </c>
      <c r="R53" s="75"/>
      <c r="S53" s="77">
        <f>IF(X53=TRUE,((IF(Kosovnica!G56=2,Kosovnica!C56+PRIBITEK_TRAK)+IF(Kosovnica!H56=2,Kosovnica!C56+PRIBITEK_TRAK)+IF(Kosovnica!I56=2,Kosovnica!D56+PRIBITEK_TRAK)+IF(Kosovnica!J56=2,Kosovnica!D56+PRIBITEK_TRAK))/1000)*Kosovnica!E56,0)</f>
        <v>0</v>
      </c>
      <c r="T53" s="78" t="str">
        <f t="shared" si="12"/>
        <v/>
      </c>
      <c r="U53" s="47"/>
      <c r="V53" s="7" t="str">
        <f t="shared" si="13"/>
        <v/>
      </c>
      <c r="W53" s="7" t="str">
        <f t="shared" si="3"/>
        <v/>
      </c>
      <c r="X53" s="7" t="str" cm="1">
        <f t="array" ref="X53">IF(B53&lt;&gt;"",IF(SUMPRODUCT(--(ISNUMBER(SEARCH(LEPI36, Kosovnica!K56)))) &gt; 0, TRUE, FALSE),"")</f>
        <v/>
      </c>
      <c r="Z53" s="48" t="str">
        <f t="shared" si="14"/>
        <v/>
      </c>
      <c r="AA53" s="7">
        <f t="shared" si="15"/>
        <v>0</v>
      </c>
    </row>
    <row r="54" spans="1:27" ht="15.75" customHeight="1" x14ac:dyDescent="0.2">
      <c r="A54" s="44">
        <f t="shared" si="4"/>
        <v>42</v>
      </c>
      <c r="B54" s="45" t="str">
        <f>IF(Kosovnica!B57&lt;&gt;"",Kosovnica!B57,"")</f>
        <v/>
      </c>
      <c r="C54" s="46" t="str">
        <f>IF(Kosovnica!L57&lt;&gt;"",Kosovnica!L57,"")</f>
        <v/>
      </c>
      <c r="D54" s="74" t="str">
        <f>IF(B54&lt;&gt;"",(((Kosovnica!C57)*(Kosovnica!D57))*Kosovnica!E57*(IF(X54=TRUE,2,1)))/1000000,"")</f>
        <v/>
      </c>
      <c r="E54" s="74" t="str">
        <f t="shared" si="18"/>
        <v/>
      </c>
      <c r="F54" s="80" t="str">
        <f t="shared" si="6"/>
        <v/>
      </c>
      <c r="G54" s="74" t="str">
        <f t="shared" si="7"/>
        <v/>
      </c>
      <c r="H54" s="76" t="str">
        <f t="shared" si="8"/>
        <v/>
      </c>
      <c r="I54" s="76"/>
      <c r="J54" s="77">
        <f>IF(X54=FALSE,((IF(Kosovnica!G57=1,Kosovnica!C57+PRIBITEK_TRAK)+IF(Kosovnica!H57=1,Kosovnica!C57+PRIBITEK_TRAK)+IF(Kosovnica!I57=1,Kosovnica!D57+PRIBITEK_TRAK)+IF(Kosovnica!J57=1,Kosovnica!D57+PRIBITEK_TRAK))/1000)*Kosovnica!E57,0)</f>
        <v>0</v>
      </c>
      <c r="K54" s="78" t="str">
        <f t="shared" si="17"/>
        <v/>
      </c>
      <c r="L54" s="75"/>
      <c r="M54" s="77">
        <f>IF(X54=FALSE,((IF(Kosovnica!G57=2,Kosovnica!C57+PRIBITEK_TRAK)+IF(Kosovnica!H57=2,Kosovnica!C57+PRIBITEK_TRAK)+IF(Kosovnica!I57=2,Kosovnica!D57+PRIBITEK_TRAK)+IF(Kosovnica!J57=2,Kosovnica!D57+PRIBITEK_TRAK))/1000)*Kosovnica!E57,0)</f>
        <v>0</v>
      </c>
      <c r="N54" s="78" t="str">
        <f t="shared" si="10"/>
        <v/>
      </c>
      <c r="O54" s="75"/>
      <c r="P54" s="77">
        <f>IF(X54=TRUE,((IF(Kosovnica!G57=1,Kosovnica!C57+PRIBITEK_TRAK)+IF(Kosovnica!H57=1,Kosovnica!C57+PRIBITEK_TRAK)+IF(Kosovnica!I57=1,Kosovnica!D57+PRIBITEK_TRAK)+IF(Kosovnica!J57=1,Kosovnica!D57+PRIBITEK_TRAK))/1000)*Kosovnica!E57,0)</f>
        <v>0</v>
      </c>
      <c r="Q54" s="78" t="str">
        <f t="shared" si="11"/>
        <v/>
      </c>
      <c r="R54" s="75"/>
      <c r="S54" s="77">
        <f>IF(X54=TRUE,((IF(Kosovnica!G57=2,Kosovnica!C57+PRIBITEK_TRAK)+IF(Kosovnica!H57=2,Kosovnica!C57+PRIBITEK_TRAK)+IF(Kosovnica!I57=2,Kosovnica!D57+PRIBITEK_TRAK)+IF(Kosovnica!J57=2,Kosovnica!D57+PRIBITEK_TRAK))/1000)*Kosovnica!E57,0)</f>
        <v>0</v>
      </c>
      <c r="T54" s="78" t="str">
        <f t="shared" si="12"/>
        <v/>
      </c>
      <c r="U54" s="47"/>
      <c r="V54" s="7" t="str">
        <f t="shared" si="13"/>
        <v/>
      </c>
      <c r="W54" s="7" t="str">
        <f t="shared" si="3"/>
        <v/>
      </c>
      <c r="X54" s="7" t="str" cm="1">
        <f t="array" ref="X54">IF(B54&lt;&gt;"",IF(SUMPRODUCT(--(ISNUMBER(SEARCH(LEPI36, Kosovnica!K57)))) &gt; 0, TRUE, FALSE),"")</f>
        <v/>
      </c>
      <c r="Z54" s="48" t="str">
        <f t="shared" si="14"/>
        <v/>
      </c>
      <c r="AA54" s="7">
        <f t="shared" si="15"/>
        <v>0</v>
      </c>
    </row>
    <row r="55" spans="1:27" ht="15.75" customHeight="1" x14ac:dyDescent="0.2">
      <c r="A55" s="44">
        <f t="shared" si="4"/>
        <v>43</v>
      </c>
      <c r="B55" s="45" t="str">
        <f>IF(Kosovnica!B58&lt;&gt;"",Kosovnica!B58,"")</f>
        <v/>
      </c>
      <c r="C55" s="46" t="str">
        <f>IF(Kosovnica!L58&lt;&gt;"",Kosovnica!L58,"")</f>
        <v/>
      </c>
      <c r="D55" s="74" t="str">
        <f>IF(B55&lt;&gt;"",(((Kosovnica!C58)*(Kosovnica!D58))*Kosovnica!E58*(IF(X55=TRUE,2,1)))/1000000,"")</f>
        <v/>
      </c>
      <c r="E55" s="74" t="str">
        <f t="shared" si="18"/>
        <v/>
      </c>
      <c r="F55" s="80" t="str">
        <f t="shared" si="6"/>
        <v/>
      </c>
      <c r="G55" s="74" t="str">
        <f t="shared" si="7"/>
        <v/>
      </c>
      <c r="H55" s="76" t="str">
        <f t="shared" si="8"/>
        <v/>
      </c>
      <c r="I55" s="76"/>
      <c r="J55" s="77">
        <f>IF(X55=FALSE,((IF(Kosovnica!G58=1,Kosovnica!C58+PRIBITEK_TRAK)+IF(Kosovnica!H58=1,Kosovnica!C58+PRIBITEK_TRAK)+IF(Kosovnica!I58=1,Kosovnica!D58+PRIBITEK_TRAK)+IF(Kosovnica!J58=1,Kosovnica!D58+PRIBITEK_TRAK))/1000)*Kosovnica!E58,0)</f>
        <v>0</v>
      </c>
      <c r="K55" s="78" t="str">
        <f t="shared" si="17"/>
        <v/>
      </c>
      <c r="L55" s="75"/>
      <c r="M55" s="77">
        <f>IF(X55=FALSE,((IF(Kosovnica!G58=2,Kosovnica!C58+PRIBITEK_TRAK)+IF(Kosovnica!H58=2,Kosovnica!C58+PRIBITEK_TRAK)+IF(Kosovnica!I58=2,Kosovnica!D58+PRIBITEK_TRAK)+IF(Kosovnica!J58=2,Kosovnica!D58+PRIBITEK_TRAK))/1000)*Kosovnica!E58,0)</f>
        <v>0</v>
      </c>
      <c r="N55" s="78" t="str">
        <f t="shared" si="10"/>
        <v/>
      </c>
      <c r="O55" s="75"/>
      <c r="P55" s="77">
        <f>IF(X55=TRUE,((IF(Kosovnica!G58=1,Kosovnica!C58+PRIBITEK_TRAK)+IF(Kosovnica!H58=1,Kosovnica!C58+PRIBITEK_TRAK)+IF(Kosovnica!I58=1,Kosovnica!D58+PRIBITEK_TRAK)+IF(Kosovnica!J58=1,Kosovnica!D58+PRIBITEK_TRAK))/1000)*Kosovnica!E58,0)</f>
        <v>0</v>
      </c>
      <c r="Q55" s="78" t="str">
        <f t="shared" si="11"/>
        <v/>
      </c>
      <c r="R55" s="75"/>
      <c r="S55" s="77">
        <f>IF(X55=TRUE,((IF(Kosovnica!G58=2,Kosovnica!C58+PRIBITEK_TRAK)+IF(Kosovnica!H58=2,Kosovnica!C58+PRIBITEK_TRAK)+IF(Kosovnica!I58=2,Kosovnica!D58+PRIBITEK_TRAK)+IF(Kosovnica!J58=2,Kosovnica!D58+PRIBITEK_TRAK))/1000)*Kosovnica!E58,0)</f>
        <v>0</v>
      </c>
      <c r="T55" s="78" t="str">
        <f t="shared" si="12"/>
        <v/>
      </c>
      <c r="U55" s="47"/>
      <c r="V55" s="7" t="str">
        <f t="shared" si="13"/>
        <v/>
      </c>
      <c r="W55" s="7" t="str">
        <f t="shared" si="3"/>
        <v/>
      </c>
      <c r="X55" s="7" t="str" cm="1">
        <f t="array" ref="X55">IF(B55&lt;&gt;"",IF(SUMPRODUCT(--(ISNUMBER(SEARCH(LEPI36, Kosovnica!K58)))) &gt; 0, TRUE, FALSE),"")</f>
        <v/>
      </c>
      <c r="Z55" s="48" t="str">
        <f t="shared" si="14"/>
        <v/>
      </c>
      <c r="AA55" s="7">
        <f t="shared" si="15"/>
        <v>0</v>
      </c>
    </row>
    <row r="56" spans="1:27" ht="15.75" customHeight="1" x14ac:dyDescent="0.2">
      <c r="A56" s="44">
        <f t="shared" si="4"/>
        <v>44</v>
      </c>
      <c r="B56" s="45" t="str">
        <f>IF(Kosovnica!B59&lt;&gt;"",Kosovnica!B59,"")</f>
        <v/>
      </c>
      <c r="C56" s="46" t="str">
        <f>IF(Kosovnica!L59&lt;&gt;"",Kosovnica!L59,"")</f>
        <v/>
      </c>
      <c r="D56" s="74" t="str">
        <f>IF(B56&lt;&gt;"",(((Kosovnica!C59)*(Kosovnica!D59))*Kosovnica!E59*(IF(X56=TRUE,2,1)))/1000000,"")</f>
        <v/>
      </c>
      <c r="E56" s="74" t="str">
        <f t="shared" si="18"/>
        <v/>
      </c>
      <c r="F56" s="80" t="str">
        <f t="shared" si="6"/>
        <v/>
      </c>
      <c r="G56" s="74" t="str">
        <f t="shared" si="7"/>
        <v/>
      </c>
      <c r="H56" s="76" t="str">
        <f t="shared" si="8"/>
        <v/>
      </c>
      <c r="I56" s="76"/>
      <c r="J56" s="77">
        <f>IF(X56=FALSE,((IF(Kosovnica!G59=1,Kosovnica!C59+PRIBITEK_TRAK)+IF(Kosovnica!H59=1,Kosovnica!C59+PRIBITEK_TRAK)+IF(Kosovnica!I59=1,Kosovnica!D59+PRIBITEK_TRAK)+IF(Kosovnica!J59=1,Kosovnica!D59+PRIBITEK_TRAK))/1000)*Kosovnica!E59,0)</f>
        <v>0</v>
      </c>
      <c r="K56" s="78" t="str">
        <f t="shared" si="17"/>
        <v/>
      </c>
      <c r="L56" s="75"/>
      <c r="M56" s="77">
        <f>IF(X56=FALSE,((IF(Kosovnica!G59=2,Kosovnica!C59+PRIBITEK_TRAK)+IF(Kosovnica!H59=2,Kosovnica!C59+PRIBITEK_TRAK)+IF(Kosovnica!I59=2,Kosovnica!D59+PRIBITEK_TRAK)+IF(Kosovnica!J59=2,Kosovnica!D59+PRIBITEK_TRAK))/1000)*Kosovnica!E59,0)</f>
        <v>0</v>
      </c>
      <c r="N56" s="78" t="str">
        <f t="shared" si="10"/>
        <v/>
      </c>
      <c r="O56" s="75"/>
      <c r="P56" s="77">
        <f>IF(X56=TRUE,((IF(Kosovnica!G59=1,Kosovnica!C59+PRIBITEK_TRAK)+IF(Kosovnica!H59=1,Kosovnica!C59+PRIBITEK_TRAK)+IF(Kosovnica!I59=1,Kosovnica!D59+PRIBITEK_TRAK)+IF(Kosovnica!J59=1,Kosovnica!D59+PRIBITEK_TRAK))/1000)*Kosovnica!E59,0)</f>
        <v>0</v>
      </c>
      <c r="Q56" s="78" t="str">
        <f t="shared" si="11"/>
        <v/>
      </c>
      <c r="R56" s="75"/>
      <c r="S56" s="77">
        <f>IF(X56=TRUE,((IF(Kosovnica!G59=2,Kosovnica!C59+PRIBITEK_TRAK)+IF(Kosovnica!H59=2,Kosovnica!C59+PRIBITEK_TRAK)+IF(Kosovnica!I59=2,Kosovnica!D59+PRIBITEK_TRAK)+IF(Kosovnica!J59=2,Kosovnica!D59+PRIBITEK_TRAK))/1000)*Kosovnica!E59,0)</f>
        <v>0</v>
      </c>
      <c r="T56" s="78" t="str">
        <f t="shared" si="12"/>
        <v/>
      </c>
      <c r="U56" s="47"/>
      <c r="V56" s="7" t="str">
        <f t="shared" si="13"/>
        <v/>
      </c>
      <c r="W56" s="7" t="str">
        <f t="shared" si="3"/>
        <v/>
      </c>
      <c r="X56" s="7" t="str" cm="1">
        <f t="array" ref="X56">IF(B56&lt;&gt;"",IF(SUMPRODUCT(--(ISNUMBER(SEARCH(LEPI36, Kosovnica!K59)))) &gt; 0, TRUE, FALSE),"")</f>
        <v/>
      </c>
      <c r="Z56" s="48" t="str">
        <f t="shared" si="14"/>
        <v/>
      </c>
      <c r="AA56" s="7">
        <f t="shared" si="15"/>
        <v>0</v>
      </c>
    </row>
    <row r="57" spans="1:27" ht="15.75" customHeight="1" x14ac:dyDescent="0.2">
      <c r="A57" s="44">
        <f t="shared" si="4"/>
        <v>45</v>
      </c>
      <c r="B57" s="45" t="str">
        <f>IF(Kosovnica!B60&lt;&gt;"",Kosovnica!B60,"")</f>
        <v/>
      </c>
      <c r="C57" s="46" t="str">
        <f>IF(Kosovnica!L60&lt;&gt;"",Kosovnica!L60,"")</f>
        <v/>
      </c>
      <c r="D57" s="74" t="str">
        <f>IF(B57&lt;&gt;"",(((Kosovnica!C60)*(Kosovnica!D60))*Kosovnica!E60*(IF(X57=TRUE,2,1)))/1000000,"")</f>
        <v/>
      </c>
      <c r="E57" s="74" t="str">
        <f t="shared" si="18"/>
        <v/>
      </c>
      <c r="F57" s="80" t="str">
        <f t="shared" si="6"/>
        <v/>
      </c>
      <c r="G57" s="74" t="str">
        <f t="shared" si="7"/>
        <v/>
      </c>
      <c r="H57" s="76" t="str">
        <f t="shared" si="8"/>
        <v/>
      </c>
      <c r="I57" s="76"/>
      <c r="J57" s="77">
        <f>IF(X57=FALSE,((IF(Kosovnica!G60=1,Kosovnica!C60+PRIBITEK_TRAK)+IF(Kosovnica!H60=1,Kosovnica!C60+PRIBITEK_TRAK)+IF(Kosovnica!I60=1,Kosovnica!D60+PRIBITEK_TRAK)+IF(Kosovnica!J60=1,Kosovnica!D60+PRIBITEK_TRAK))/1000)*Kosovnica!E60,0)</f>
        <v>0</v>
      </c>
      <c r="K57" s="78" t="str">
        <f t="shared" si="17"/>
        <v/>
      </c>
      <c r="L57" s="75"/>
      <c r="M57" s="77">
        <f>IF(X57=FALSE,((IF(Kosovnica!G60=2,Kosovnica!C60+PRIBITEK_TRAK)+IF(Kosovnica!H60=2,Kosovnica!C60+PRIBITEK_TRAK)+IF(Kosovnica!I60=2,Kosovnica!D60+PRIBITEK_TRAK)+IF(Kosovnica!J60=2,Kosovnica!D60+PRIBITEK_TRAK))/1000)*Kosovnica!E60,0)</f>
        <v>0</v>
      </c>
      <c r="N57" s="78" t="str">
        <f t="shared" si="10"/>
        <v/>
      </c>
      <c r="O57" s="75"/>
      <c r="P57" s="77">
        <f>IF(X57=TRUE,((IF(Kosovnica!G60=1,Kosovnica!C60+PRIBITEK_TRAK)+IF(Kosovnica!H60=1,Kosovnica!C60+PRIBITEK_TRAK)+IF(Kosovnica!I60=1,Kosovnica!D60+PRIBITEK_TRAK)+IF(Kosovnica!J60=1,Kosovnica!D60+PRIBITEK_TRAK))/1000)*Kosovnica!E60,0)</f>
        <v>0</v>
      </c>
      <c r="Q57" s="78" t="str">
        <f t="shared" si="11"/>
        <v/>
      </c>
      <c r="R57" s="75"/>
      <c r="S57" s="77">
        <f>IF(X57=TRUE,((IF(Kosovnica!G60=2,Kosovnica!C60+PRIBITEK_TRAK)+IF(Kosovnica!H60=2,Kosovnica!C60+PRIBITEK_TRAK)+IF(Kosovnica!I60=2,Kosovnica!D60+PRIBITEK_TRAK)+IF(Kosovnica!J60=2,Kosovnica!D60+PRIBITEK_TRAK))/1000)*Kosovnica!E60,0)</f>
        <v>0</v>
      </c>
      <c r="T57" s="78" t="str">
        <f t="shared" si="12"/>
        <v/>
      </c>
      <c r="U57" s="47"/>
      <c r="V57" s="7" t="str">
        <f t="shared" si="13"/>
        <v/>
      </c>
      <c r="W57" s="7" t="str">
        <f t="shared" si="3"/>
        <v/>
      </c>
      <c r="X57" s="7" t="str" cm="1">
        <f t="array" ref="X57">IF(B57&lt;&gt;"",IF(SUMPRODUCT(--(ISNUMBER(SEARCH(LEPI36, Kosovnica!K60)))) &gt; 0, TRUE, FALSE),"")</f>
        <v/>
      </c>
      <c r="Z57" s="48" t="str">
        <f t="shared" si="14"/>
        <v/>
      </c>
      <c r="AA57" s="7">
        <f t="shared" si="15"/>
        <v>0</v>
      </c>
    </row>
    <row r="58" spans="1:27" ht="15.75" customHeight="1" x14ac:dyDescent="0.2">
      <c r="A58" s="44">
        <f t="shared" si="4"/>
        <v>46</v>
      </c>
      <c r="B58" s="45" t="str">
        <f>IF(Kosovnica!B61&lt;&gt;"",Kosovnica!B61,"")</f>
        <v/>
      </c>
      <c r="C58" s="46" t="str">
        <f>IF(Kosovnica!L61&lt;&gt;"",Kosovnica!L61,"")</f>
        <v/>
      </c>
      <c r="D58" s="74" t="str">
        <f>IF(B58&lt;&gt;"",(((Kosovnica!C61)*(Kosovnica!D61))*Kosovnica!E61*(IF(X58=TRUE,2,1)))/1000000,"")</f>
        <v/>
      </c>
      <c r="E58" s="74" t="str">
        <f t="shared" si="18"/>
        <v/>
      </c>
      <c r="F58" s="80" t="str">
        <f t="shared" si="6"/>
        <v/>
      </c>
      <c r="G58" s="74" t="str">
        <f t="shared" si="7"/>
        <v/>
      </c>
      <c r="H58" s="76" t="str">
        <f t="shared" si="8"/>
        <v/>
      </c>
      <c r="I58" s="76"/>
      <c r="J58" s="77">
        <f>IF(X58=FALSE,((IF(Kosovnica!G61=1,Kosovnica!C61+PRIBITEK_TRAK)+IF(Kosovnica!H61=1,Kosovnica!C61+PRIBITEK_TRAK)+IF(Kosovnica!I61=1,Kosovnica!D61+PRIBITEK_TRAK)+IF(Kosovnica!J61=1,Kosovnica!D61+PRIBITEK_TRAK))/1000)*Kosovnica!E61,0)</f>
        <v>0</v>
      </c>
      <c r="K58" s="78" t="str">
        <f t="shared" si="17"/>
        <v/>
      </c>
      <c r="L58" s="75"/>
      <c r="M58" s="77">
        <f>IF(X58=FALSE,((IF(Kosovnica!G61=2,Kosovnica!C61+PRIBITEK_TRAK)+IF(Kosovnica!H61=2,Kosovnica!C61+PRIBITEK_TRAK)+IF(Kosovnica!I61=2,Kosovnica!D61+PRIBITEK_TRAK)+IF(Kosovnica!J61=2,Kosovnica!D61+PRIBITEK_TRAK))/1000)*Kosovnica!E61,0)</f>
        <v>0</v>
      </c>
      <c r="N58" s="78" t="str">
        <f t="shared" si="10"/>
        <v/>
      </c>
      <c r="O58" s="75"/>
      <c r="P58" s="77">
        <f>IF(X58=TRUE,((IF(Kosovnica!G61=1,Kosovnica!C61+PRIBITEK_TRAK)+IF(Kosovnica!H61=1,Kosovnica!C61+PRIBITEK_TRAK)+IF(Kosovnica!I61=1,Kosovnica!D61+PRIBITEK_TRAK)+IF(Kosovnica!J61=1,Kosovnica!D61+PRIBITEK_TRAK))/1000)*Kosovnica!E61,0)</f>
        <v>0</v>
      </c>
      <c r="Q58" s="78" t="str">
        <f t="shared" si="11"/>
        <v/>
      </c>
      <c r="R58" s="75"/>
      <c r="S58" s="77">
        <f>IF(X58=TRUE,((IF(Kosovnica!G61=2,Kosovnica!C61+PRIBITEK_TRAK)+IF(Kosovnica!H61=2,Kosovnica!C61+PRIBITEK_TRAK)+IF(Kosovnica!I61=2,Kosovnica!D61+PRIBITEK_TRAK)+IF(Kosovnica!J61=2,Kosovnica!D61+PRIBITEK_TRAK))/1000)*Kosovnica!E61,0)</f>
        <v>0</v>
      </c>
      <c r="T58" s="78" t="str">
        <f t="shared" si="12"/>
        <v/>
      </c>
      <c r="U58" s="47"/>
      <c r="V58" s="7" t="str">
        <f t="shared" si="13"/>
        <v/>
      </c>
      <c r="W58" s="7" t="str">
        <f t="shared" si="3"/>
        <v/>
      </c>
      <c r="X58" s="7" t="str" cm="1">
        <f t="array" ref="X58">IF(B58&lt;&gt;"",IF(SUMPRODUCT(--(ISNUMBER(SEARCH(LEPI36, Kosovnica!K61)))) &gt; 0, TRUE, FALSE),"")</f>
        <v/>
      </c>
      <c r="Z58" s="48" t="str">
        <f t="shared" si="14"/>
        <v/>
      </c>
      <c r="AA58" s="7">
        <f t="shared" si="15"/>
        <v>0</v>
      </c>
    </row>
    <row r="59" spans="1:27" ht="15.75" customHeight="1" x14ac:dyDescent="0.2">
      <c r="A59" s="44">
        <f t="shared" si="4"/>
        <v>47</v>
      </c>
      <c r="B59" s="45" t="str">
        <f>IF(Kosovnica!B62&lt;&gt;"",Kosovnica!B62,"")</f>
        <v/>
      </c>
      <c r="C59" s="46" t="str">
        <f>IF(Kosovnica!L62&lt;&gt;"",Kosovnica!L62,"")</f>
        <v/>
      </c>
      <c r="D59" s="74" t="str">
        <f>IF(B59&lt;&gt;"",(((Kosovnica!C62)*(Kosovnica!D62))*Kosovnica!E62*(IF(X59=TRUE,2,1)))/1000000,"")</f>
        <v/>
      </c>
      <c r="E59" s="74" t="str">
        <f t="shared" si="18"/>
        <v/>
      </c>
      <c r="F59" s="80" t="str">
        <f t="shared" si="6"/>
        <v/>
      </c>
      <c r="G59" s="74" t="str">
        <f t="shared" si="7"/>
        <v/>
      </c>
      <c r="H59" s="76" t="str">
        <f t="shared" si="8"/>
        <v/>
      </c>
      <c r="I59" s="76"/>
      <c r="J59" s="77">
        <f>IF(X59=FALSE,((IF(Kosovnica!G62=1,Kosovnica!C62+PRIBITEK_TRAK)+IF(Kosovnica!H62=1,Kosovnica!C62+PRIBITEK_TRAK)+IF(Kosovnica!I62=1,Kosovnica!D62+PRIBITEK_TRAK)+IF(Kosovnica!J62=1,Kosovnica!D62+PRIBITEK_TRAK))/1000)*Kosovnica!E62,0)</f>
        <v>0</v>
      </c>
      <c r="K59" s="78" t="str">
        <f t="shared" si="17"/>
        <v/>
      </c>
      <c r="L59" s="75"/>
      <c r="M59" s="77">
        <f>IF(X59=FALSE,((IF(Kosovnica!G62=2,Kosovnica!C62+PRIBITEK_TRAK)+IF(Kosovnica!H62=2,Kosovnica!C62+PRIBITEK_TRAK)+IF(Kosovnica!I62=2,Kosovnica!D62+PRIBITEK_TRAK)+IF(Kosovnica!J62=2,Kosovnica!D62+PRIBITEK_TRAK))/1000)*Kosovnica!E62,0)</f>
        <v>0</v>
      </c>
      <c r="N59" s="78" t="str">
        <f t="shared" si="10"/>
        <v/>
      </c>
      <c r="O59" s="75"/>
      <c r="P59" s="77">
        <f>IF(X59=TRUE,((IF(Kosovnica!G62=1,Kosovnica!C62+PRIBITEK_TRAK)+IF(Kosovnica!H62=1,Kosovnica!C62+PRIBITEK_TRAK)+IF(Kosovnica!I62=1,Kosovnica!D62+PRIBITEK_TRAK)+IF(Kosovnica!J62=1,Kosovnica!D62+PRIBITEK_TRAK))/1000)*Kosovnica!E62,0)</f>
        <v>0</v>
      </c>
      <c r="Q59" s="78" t="str">
        <f t="shared" si="11"/>
        <v/>
      </c>
      <c r="R59" s="75"/>
      <c r="S59" s="77">
        <f>IF(X59=TRUE,((IF(Kosovnica!G62=2,Kosovnica!C62+PRIBITEK_TRAK)+IF(Kosovnica!H62=2,Kosovnica!C62+PRIBITEK_TRAK)+IF(Kosovnica!I62=2,Kosovnica!D62+PRIBITEK_TRAK)+IF(Kosovnica!J62=2,Kosovnica!D62+PRIBITEK_TRAK))/1000)*Kosovnica!E62,0)</f>
        <v>0</v>
      </c>
      <c r="T59" s="78" t="str">
        <f t="shared" si="12"/>
        <v/>
      </c>
      <c r="U59" s="47"/>
      <c r="V59" s="7" t="str">
        <f t="shared" si="13"/>
        <v/>
      </c>
      <c r="W59" s="7" t="str">
        <f t="shared" si="3"/>
        <v/>
      </c>
      <c r="X59" s="7" t="str" cm="1">
        <f t="array" ref="X59">IF(B59&lt;&gt;"",IF(SUMPRODUCT(--(ISNUMBER(SEARCH(LEPI36, Kosovnica!K62)))) &gt; 0, TRUE, FALSE),"")</f>
        <v/>
      </c>
      <c r="Z59" s="48" t="str">
        <f t="shared" si="14"/>
        <v/>
      </c>
      <c r="AA59" s="7">
        <f t="shared" si="15"/>
        <v>0</v>
      </c>
    </row>
    <row r="60" spans="1:27" ht="15.75" customHeight="1" x14ac:dyDescent="0.2">
      <c r="A60" s="44">
        <f t="shared" si="4"/>
        <v>48</v>
      </c>
      <c r="B60" s="45" t="str">
        <f>IF(Kosovnica!B63&lt;&gt;"",Kosovnica!B63,"")</f>
        <v/>
      </c>
      <c r="C60" s="46" t="str">
        <f>IF(Kosovnica!L63&lt;&gt;"",Kosovnica!L63,"")</f>
        <v/>
      </c>
      <c r="D60" s="74" t="str">
        <f>IF(B60&lt;&gt;"",(((Kosovnica!C63)*(Kosovnica!D63))*Kosovnica!E63*(IF(X60=TRUE,2,1)))/1000000,"")</f>
        <v/>
      </c>
      <c r="E60" s="74" t="str">
        <f t="shared" si="18"/>
        <v/>
      </c>
      <c r="F60" s="80" t="str">
        <f t="shared" si="6"/>
        <v/>
      </c>
      <c r="G60" s="74" t="str">
        <f t="shared" si="7"/>
        <v/>
      </c>
      <c r="H60" s="76" t="str">
        <f t="shared" si="8"/>
        <v/>
      </c>
      <c r="I60" s="76"/>
      <c r="J60" s="77">
        <f>IF(X60=FALSE,((IF(Kosovnica!G63=1,Kosovnica!C63+PRIBITEK_TRAK)+IF(Kosovnica!H63=1,Kosovnica!C63+PRIBITEK_TRAK)+IF(Kosovnica!I63=1,Kosovnica!D63+PRIBITEK_TRAK)+IF(Kosovnica!J63=1,Kosovnica!D63+PRIBITEK_TRAK))/1000)*Kosovnica!E63,0)</f>
        <v>0</v>
      </c>
      <c r="K60" s="78" t="str">
        <f t="shared" si="17"/>
        <v/>
      </c>
      <c r="L60" s="75"/>
      <c r="M60" s="77">
        <f>IF(X60=FALSE,((IF(Kosovnica!G63=2,Kosovnica!C63+PRIBITEK_TRAK)+IF(Kosovnica!H63=2,Kosovnica!C63+PRIBITEK_TRAK)+IF(Kosovnica!I63=2,Kosovnica!D63+PRIBITEK_TRAK)+IF(Kosovnica!J63=2,Kosovnica!D63+PRIBITEK_TRAK))/1000)*Kosovnica!E63,0)</f>
        <v>0</v>
      </c>
      <c r="N60" s="78" t="str">
        <f t="shared" si="10"/>
        <v/>
      </c>
      <c r="O60" s="75"/>
      <c r="P60" s="77">
        <f>IF(X60=TRUE,((IF(Kosovnica!G63=1,Kosovnica!C63+PRIBITEK_TRAK)+IF(Kosovnica!H63=1,Kosovnica!C63+PRIBITEK_TRAK)+IF(Kosovnica!I63=1,Kosovnica!D63+PRIBITEK_TRAK)+IF(Kosovnica!J63=1,Kosovnica!D63+PRIBITEK_TRAK))/1000)*Kosovnica!E63,0)</f>
        <v>0</v>
      </c>
      <c r="Q60" s="78" t="str">
        <f t="shared" si="11"/>
        <v/>
      </c>
      <c r="R60" s="75"/>
      <c r="S60" s="77">
        <f>IF(X60=TRUE,((IF(Kosovnica!G63=2,Kosovnica!C63+PRIBITEK_TRAK)+IF(Kosovnica!H63=2,Kosovnica!C63+PRIBITEK_TRAK)+IF(Kosovnica!I63=2,Kosovnica!D63+PRIBITEK_TRAK)+IF(Kosovnica!J63=2,Kosovnica!D63+PRIBITEK_TRAK))/1000)*Kosovnica!E63,0)</f>
        <v>0</v>
      </c>
      <c r="T60" s="78" t="str">
        <f t="shared" si="12"/>
        <v/>
      </c>
      <c r="U60" s="47"/>
      <c r="V60" s="7" t="str">
        <f t="shared" si="13"/>
        <v/>
      </c>
      <c r="W60" s="7" t="str">
        <f t="shared" si="3"/>
        <v/>
      </c>
      <c r="X60" s="7" t="str" cm="1">
        <f t="array" ref="X60">IF(B60&lt;&gt;"",IF(SUMPRODUCT(--(ISNUMBER(SEARCH(LEPI36, Kosovnica!K63)))) &gt; 0, TRUE, FALSE),"")</f>
        <v/>
      </c>
      <c r="Z60" s="48" t="str">
        <f t="shared" si="14"/>
        <v/>
      </c>
      <c r="AA60" s="7">
        <f t="shared" si="15"/>
        <v>0</v>
      </c>
    </row>
    <row r="61" spans="1:27" ht="15.75" customHeight="1" x14ac:dyDescent="0.2">
      <c r="A61" s="44">
        <f t="shared" si="4"/>
        <v>49</v>
      </c>
      <c r="B61" s="45" t="str">
        <f>IF(Kosovnica!B64&lt;&gt;"",Kosovnica!B64,"")</f>
        <v/>
      </c>
      <c r="C61" s="46" t="str">
        <f>IF(Kosovnica!L64&lt;&gt;"",Kosovnica!L64,"")</f>
        <v/>
      </c>
      <c r="D61" s="74" t="str">
        <f>IF(B61&lt;&gt;"",(((Kosovnica!C64)*(Kosovnica!D64))*Kosovnica!E64*(IF(X61=TRUE,2,1)))/1000000,"")</f>
        <v/>
      </c>
      <c r="E61" s="74" t="str">
        <f t="shared" si="18"/>
        <v/>
      </c>
      <c r="F61" s="80" t="str">
        <f t="shared" si="6"/>
        <v/>
      </c>
      <c r="G61" s="74" t="str">
        <f t="shared" si="7"/>
        <v/>
      </c>
      <c r="H61" s="76" t="str">
        <f t="shared" si="8"/>
        <v/>
      </c>
      <c r="I61" s="76"/>
      <c r="J61" s="77">
        <f>IF(X61=FALSE,((IF(Kosovnica!G64=1,Kosovnica!C64+PRIBITEK_TRAK)+IF(Kosovnica!H64=1,Kosovnica!C64+PRIBITEK_TRAK)+IF(Kosovnica!I64=1,Kosovnica!D64+PRIBITEK_TRAK)+IF(Kosovnica!J64=1,Kosovnica!D64+PRIBITEK_TRAK))/1000)*Kosovnica!E64,0)</f>
        <v>0</v>
      </c>
      <c r="K61" s="78" t="str">
        <f t="shared" si="17"/>
        <v/>
      </c>
      <c r="L61" s="75"/>
      <c r="M61" s="77">
        <f>IF(X61=FALSE,((IF(Kosovnica!G64=2,Kosovnica!C64+PRIBITEK_TRAK)+IF(Kosovnica!H64=2,Kosovnica!C64+PRIBITEK_TRAK)+IF(Kosovnica!I64=2,Kosovnica!D64+PRIBITEK_TRAK)+IF(Kosovnica!J64=2,Kosovnica!D64+PRIBITEK_TRAK))/1000)*Kosovnica!E64,0)</f>
        <v>0</v>
      </c>
      <c r="N61" s="78" t="str">
        <f t="shared" si="10"/>
        <v/>
      </c>
      <c r="O61" s="75"/>
      <c r="P61" s="77">
        <f>IF(X61=TRUE,((IF(Kosovnica!G64=1,Kosovnica!C64+PRIBITEK_TRAK)+IF(Kosovnica!H64=1,Kosovnica!C64+PRIBITEK_TRAK)+IF(Kosovnica!I64=1,Kosovnica!D64+PRIBITEK_TRAK)+IF(Kosovnica!J64=1,Kosovnica!D64+PRIBITEK_TRAK))/1000)*Kosovnica!E64,0)</f>
        <v>0</v>
      </c>
      <c r="Q61" s="78" t="str">
        <f t="shared" si="11"/>
        <v/>
      </c>
      <c r="R61" s="75"/>
      <c r="S61" s="77">
        <f>IF(X61=TRUE,((IF(Kosovnica!G64=2,Kosovnica!C64+PRIBITEK_TRAK)+IF(Kosovnica!H64=2,Kosovnica!C64+PRIBITEK_TRAK)+IF(Kosovnica!I64=2,Kosovnica!D64+PRIBITEK_TRAK)+IF(Kosovnica!J64=2,Kosovnica!D64+PRIBITEK_TRAK))/1000)*Kosovnica!E64,0)</f>
        <v>0</v>
      </c>
      <c r="T61" s="78" t="str">
        <f t="shared" si="12"/>
        <v/>
      </c>
      <c r="U61" s="47"/>
      <c r="V61" s="7" t="str">
        <f t="shared" si="13"/>
        <v/>
      </c>
      <c r="W61" s="7" t="str">
        <f t="shared" si="3"/>
        <v/>
      </c>
      <c r="X61" s="7" t="str" cm="1">
        <f t="array" ref="X61">IF(B61&lt;&gt;"",IF(SUMPRODUCT(--(ISNUMBER(SEARCH(LEPI36, Kosovnica!K64)))) &gt; 0, TRUE, FALSE),"")</f>
        <v/>
      </c>
      <c r="Z61" s="48" t="str">
        <f t="shared" si="14"/>
        <v/>
      </c>
      <c r="AA61" s="7">
        <f t="shared" si="15"/>
        <v>0</v>
      </c>
    </row>
    <row r="62" spans="1:27" ht="15.75" customHeight="1" x14ac:dyDescent="0.2">
      <c r="A62" s="44">
        <f t="shared" si="4"/>
        <v>50</v>
      </c>
      <c r="B62" s="45" t="str">
        <f>IF(Kosovnica!B65&lt;&gt;"",Kosovnica!B65,"")</f>
        <v/>
      </c>
      <c r="C62" s="46" t="str">
        <f>IF(Kosovnica!L65&lt;&gt;"",Kosovnica!L65,"")</f>
        <v/>
      </c>
      <c r="D62" s="74" t="str">
        <f>IF(B62&lt;&gt;"",(((Kosovnica!C65)*(Kosovnica!D65))*Kosovnica!E65*(IF(X62=TRUE,2,1)))/1000000,"")</f>
        <v/>
      </c>
      <c r="E62" s="74" t="str">
        <f t="shared" si="18"/>
        <v/>
      </c>
      <c r="F62" s="80" t="str">
        <f t="shared" si="6"/>
        <v/>
      </c>
      <c r="G62" s="74" t="str">
        <f t="shared" si="7"/>
        <v/>
      </c>
      <c r="H62" s="76" t="str">
        <f t="shared" si="8"/>
        <v/>
      </c>
      <c r="I62" s="76"/>
      <c r="J62" s="77">
        <f>IF(X62=FALSE,((IF(Kosovnica!G65=1,Kosovnica!C65+PRIBITEK_TRAK)+IF(Kosovnica!H65=1,Kosovnica!C65+PRIBITEK_TRAK)+IF(Kosovnica!I65=1,Kosovnica!D65+PRIBITEK_TRAK)+IF(Kosovnica!J65=1,Kosovnica!D65+PRIBITEK_TRAK))/1000)*Kosovnica!E65,0)</f>
        <v>0</v>
      </c>
      <c r="K62" s="78" t="str">
        <f t="shared" si="17"/>
        <v/>
      </c>
      <c r="L62" s="75"/>
      <c r="M62" s="77">
        <f>IF(X62=FALSE,((IF(Kosovnica!G65=2,Kosovnica!C65+PRIBITEK_TRAK)+IF(Kosovnica!H65=2,Kosovnica!C65+PRIBITEK_TRAK)+IF(Kosovnica!I65=2,Kosovnica!D65+PRIBITEK_TRAK)+IF(Kosovnica!J65=2,Kosovnica!D65+PRIBITEK_TRAK))/1000)*Kosovnica!E65,0)</f>
        <v>0</v>
      </c>
      <c r="N62" s="78" t="str">
        <f t="shared" si="10"/>
        <v/>
      </c>
      <c r="O62" s="75"/>
      <c r="P62" s="77">
        <f>IF(X62=TRUE,((IF(Kosovnica!G65=1,Kosovnica!C65+PRIBITEK_TRAK)+IF(Kosovnica!H65=1,Kosovnica!C65+PRIBITEK_TRAK)+IF(Kosovnica!I65=1,Kosovnica!D65+PRIBITEK_TRAK)+IF(Kosovnica!J65=1,Kosovnica!D65+PRIBITEK_TRAK))/1000)*Kosovnica!E65,0)</f>
        <v>0</v>
      </c>
      <c r="Q62" s="78" t="str">
        <f t="shared" si="11"/>
        <v/>
      </c>
      <c r="R62" s="75"/>
      <c r="S62" s="77">
        <f>IF(X62=TRUE,((IF(Kosovnica!G65=2,Kosovnica!C65+PRIBITEK_TRAK)+IF(Kosovnica!H65=2,Kosovnica!C65+PRIBITEK_TRAK)+IF(Kosovnica!I65=2,Kosovnica!D65+PRIBITEK_TRAK)+IF(Kosovnica!J65=2,Kosovnica!D65+PRIBITEK_TRAK))/1000)*Kosovnica!E65,0)</f>
        <v>0</v>
      </c>
      <c r="T62" s="78" t="str">
        <f t="shared" si="12"/>
        <v/>
      </c>
      <c r="U62" s="47"/>
      <c r="V62" s="7" t="str">
        <f t="shared" si="13"/>
        <v/>
      </c>
      <c r="W62" s="7" t="str">
        <f t="shared" si="3"/>
        <v/>
      </c>
      <c r="X62" s="7" t="str" cm="1">
        <f t="array" ref="X62">IF(B62&lt;&gt;"",IF(SUMPRODUCT(--(ISNUMBER(SEARCH(LEPI36, Kosovnica!K65)))) &gt; 0, TRUE, FALSE),"")</f>
        <v/>
      </c>
      <c r="Z62" s="48" t="str">
        <f t="shared" si="14"/>
        <v/>
      </c>
      <c r="AA62" s="7">
        <f t="shared" si="15"/>
        <v>0</v>
      </c>
    </row>
    <row r="63" spans="1:27" ht="15.75" customHeight="1" x14ac:dyDescent="0.2">
      <c r="A63" s="44">
        <f t="shared" si="4"/>
        <v>51</v>
      </c>
      <c r="B63" s="45" t="str">
        <f>IF(Kosovnica!B66&lt;&gt;"",Kosovnica!B66,"")</f>
        <v/>
      </c>
      <c r="C63" s="46" t="str">
        <f>IF(Kosovnica!L66&lt;&gt;"",Kosovnica!L66,"")</f>
        <v/>
      </c>
      <c r="D63" s="74" t="str">
        <f>IF(B63&lt;&gt;"",(((Kosovnica!C66)*(Kosovnica!D66))*Kosovnica!E66*(IF(X63=TRUE,2,1)))/1000000,"")</f>
        <v/>
      </c>
      <c r="E63" s="74" t="str">
        <f t="shared" si="18"/>
        <v/>
      </c>
      <c r="F63" s="80" t="str">
        <f t="shared" si="6"/>
        <v/>
      </c>
      <c r="G63" s="74" t="str">
        <f t="shared" si="7"/>
        <v/>
      </c>
      <c r="H63" s="76" t="str">
        <f t="shared" si="8"/>
        <v/>
      </c>
      <c r="I63" s="76"/>
      <c r="J63" s="77">
        <f>IF(X63=FALSE,((IF(Kosovnica!G66=1,Kosovnica!C66+PRIBITEK_TRAK)+IF(Kosovnica!H66=1,Kosovnica!C66+PRIBITEK_TRAK)+IF(Kosovnica!I66=1,Kosovnica!D66+PRIBITEK_TRAK)+IF(Kosovnica!J66=1,Kosovnica!D66+PRIBITEK_TRAK))/1000)*Kosovnica!E66,0)</f>
        <v>0</v>
      </c>
      <c r="K63" s="78" t="str">
        <f t="shared" si="17"/>
        <v/>
      </c>
      <c r="L63" s="75"/>
      <c r="M63" s="77">
        <f>IF(X63=FALSE,((IF(Kosovnica!G66=2,Kosovnica!C66+PRIBITEK_TRAK)+IF(Kosovnica!H66=2,Kosovnica!C66+PRIBITEK_TRAK)+IF(Kosovnica!I66=2,Kosovnica!D66+PRIBITEK_TRAK)+IF(Kosovnica!J66=2,Kosovnica!D66+PRIBITEK_TRAK))/1000)*Kosovnica!E66,0)</f>
        <v>0</v>
      </c>
      <c r="N63" s="78" t="str">
        <f t="shared" si="10"/>
        <v/>
      </c>
      <c r="O63" s="75"/>
      <c r="P63" s="77">
        <f>IF(X63=TRUE,((IF(Kosovnica!G66=1,Kosovnica!C66+PRIBITEK_TRAK)+IF(Kosovnica!H66=1,Kosovnica!C66+PRIBITEK_TRAK)+IF(Kosovnica!I66=1,Kosovnica!D66+PRIBITEK_TRAK)+IF(Kosovnica!J66=1,Kosovnica!D66+PRIBITEK_TRAK))/1000)*Kosovnica!E66,0)</f>
        <v>0</v>
      </c>
      <c r="Q63" s="78" t="str">
        <f t="shared" si="11"/>
        <v/>
      </c>
      <c r="R63" s="75"/>
      <c r="S63" s="77">
        <f>IF(X63=TRUE,((IF(Kosovnica!G66=2,Kosovnica!C66+PRIBITEK_TRAK)+IF(Kosovnica!H66=2,Kosovnica!C66+PRIBITEK_TRAK)+IF(Kosovnica!I66=2,Kosovnica!D66+PRIBITEK_TRAK)+IF(Kosovnica!J66=2,Kosovnica!D66+PRIBITEK_TRAK))/1000)*Kosovnica!E66,0)</f>
        <v>0</v>
      </c>
      <c r="T63" s="78" t="str">
        <f t="shared" si="12"/>
        <v/>
      </c>
      <c r="U63" s="47"/>
      <c r="V63" s="7" t="str">
        <f t="shared" si="13"/>
        <v/>
      </c>
      <c r="W63" s="7" t="str">
        <f t="shared" si="3"/>
        <v/>
      </c>
      <c r="X63" s="7" t="str" cm="1">
        <f t="array" ref="X63">IF(B63&lt;&gt;"",IF(SUMPRODUCT(--(ISNUMBER(SEARCH(LEPI36, Kosovnica!K66)))) &gt; 0, TRUE, FALSE),"")</f>
        <v/>
      </c>
      <c r="Z63" s="48" t="str">
        <f t="shared" si="14"/>
        <v/>
      </c>
      <c r="AA63" s="7">
        <f t="shared" si="15"/>
        <v>0</v>
      </c>
    </row>
    <row r="64" spans="1:27" ht="15.75" customHeight="1" x14ac:dyDescent="0.2">
      <c r="A64" s="44">
        <f t="shared" si="4"/>
        <v>52</v>
      </c>
      <c r="B64" s="45" t="str">
        <f>IF(Kosovnica!B67&lt;&gt;"",Kosovnica!B67,"")</f>
        <v/>
      </c>
      <c r="C64" s="46" t="str">
        <f>IF(Kosovnica!L67&lt;&gt;"",Kosovnica!L67,"")</f>
        <v/>
      </c>
      <c r="D64" s="74" t="str">
        <f>IF(B64&lt;&gt;"",(((Kosovnica!C67)*(Kosovnica!D67))*Kosovnica!E67*(IF(X64=TRUE,2,1)))/1000000,"")</f>
        <v/>
      </c>
      <c r="E64" s="74" t="str">
        <f t="shared" si="18"/>
        <v/>
      </c>
      <c r="F64" s="80" t="str">
        <f t="shared" si="6"/>
        <v/>
      </c>
      <c r="G64" s="74" t="str">
        <f t="shared" si="7"/>
        <v/>
      </c>
      <c r="H64" s="76" t="str">
        <f t="shared" si="8"/>
        <v/>
      </c>
      <c r="I64" s="76"/>
      <c r="J64" s="77">
        <f>IF(X64=FALSE,((IF(Kosovnica!G67=1,Kosovnica!C67+PRIBITEK_TRAK)+IF(Kosovnica!H67=1,Kosovnica!C67+PRIBITEK_TRAK)+IF(Kosovnica!I67=1,Kosovnica!D67+PRIBITEK_TRAK)+IF(Kosovnica!J67=1,Kosovnica!D67+PRIBITEK_TRAK))/1000)*Kosovnica!E67,0)</f>
        <v>0</v>
      </c>
      <c r="K64" s="78" t="str">
        <f t="shared" si="17"/>
        <v/>
      </c>
      <c r="L64" s="75"/>
      <c r="M64" s="77">
        <f>IF(X64=FALSE,((IF(Kosovnica!G67=2,Kosovnica!C67+PRIBITEK_TRAK)+IF(Kosovnica!H67=2,Kosovnica!C67+PRIBITEK_TRAK)+IF(Kosovnica!I67=2,Kosovnica!D67+PRIBITEK_TRAK)+IF(Kosovnica!J67=2,Kosovnica!D67+PRIBITEK_TRAK))/1000)*Kosovnica!E67,0)</f>
        <v>0</v>
      </c>
      <c r="N64" s="78" t="str">
        <f t="shared" si="10"/>
        <v/>
      </c>
      <c r="O64" s="75"/>
      <c r="P64" s="77">
        <f>IF(X64=TRUE,((IF(Kosovnica!G67=1,Kosovnica!C67+PRIBITEK_TRAK)+IF(Kosovnica!H67=1,Kosovnica!C67+PRIBITEK_TRAK)+IF(Kosovnica!I67=1,Kosovnica!D67+PRIBITEK_TRAK)+IF(Kosovnica!J67=1,Kosovnica!D67+PRIBITEK_TRAK))/1000)*Kosovnica!E67,0)</f>
        <v>0</v>
      </c>
      <c r="Q64" s="78" t="str">
        <f t="shared" si="11"/>
        <v/>
      </c>
      <c r="R64" s="75"/>
      <c r="S64" s="77">
        <f>IF(X64=TRUE,((IF(Kosovnica!G67=2,Kosovnica!C67+PRIBITEK_TRAK)+IF(Kosovnica!H67=2,Kosovnica!C67+PRIBITEK_TRAK)+IF(Kosovnica!I67=2,Kosovnica!D67+PRIBITEK_TRAK)+IF(Kosovnica!J67=2,Kosovnica!D67+PRIBITEK_TRAK))/1000)*Kosovnica!E67,0)</f>
        <v>0</v>
      </c>
      <c r="T64" s="78" t="str">
        <f t="shared" si="12"/>
        <v/>
      </c>
      <c r="U64" s="47"/>
      <c r="V64" s="7" t="str">
        <f t="shared" si="13"/>
        <v/>
      </c>
      <c r="W64" s="7" t="str">
        <f t="shared" si="3"/>
        <v/>
      </c>
      <c r="X64" s="7" t="str" cm="1">
        <f t="array" ref="X64">IF(B64&lt;&gt;"",IF(SUMPRODUCT(--(ISNUMBER(SEARCH(LEPI36, Kosovnica!K67)))) &gt; 0, TRUE, FALSE),"")</f>
        <v/>
      </c>
      <c r="Z64" s="48" t="str">
        <f t="shared" si="14"/>
        <v/>
      </c>
      <c r="AA64" s="7">
        <f t="shared" si="15"/>
        <v>0</v>
      </c>
    </row>
    <row r="65" spans="1:27" ht="15.75" customHeight="1" x14ac:dyDescent="0.2">
      <c r="A65" s="44">
        <f t="shared" si="4"/>
        <v>53</v>
      </c>
      <c r="B65" s="45" t="str">
        <f>IF(Kosovnica!B68&lt;&gt;"",Kosovnica!B68,"")</f>
        <v/>
      </c>
      <c r="C65" s="46" t="str">
        <f>IF(Kosovnica!L68&lt;&gt;"",Kosovnica!L68,"")</f>
        <v/>
      </c>
      <c r="D65" s="74" t="str">
        <f>IF(B65&lt;&gt;"",(((Kosovnica!C68)*(Kosovnica!D68))*Kosovnica!E68*(IF(X65=TRUE,2,1)))/1000000,"")</f>
        <v/>
      </c>
      <c r="E65" s="74" t="str">
        <f t="shared" si="18"/>
        <v/>
      </c>
      <c r="F65" s="80" t="str">
        <f t="shared" si="6"/>
        <v/>
      </c>
      <c r="G65" s="74" t="str">
        <f t="shared" si="7"/>
        <v/>
      </c>
      <c r="H65" s="76" t="str">
        <f t="shared" si="8"/>
        <v/>
      </c>
      <c r="I65" s="76"/>
      <c r="J65" s="77">
        <f>IF(X65=FALSE,((IF(Kosovnica!G68=1,Kosovnica!C68+PRIBITEK_TRAK)+IF(Kosovnica!H68=1,Kosovnica!C68+PRIBITEK_TRAK)+IF(Kosovnica!I68=1,Kosovnica!D68+PRIBITEK_TRAK)+IF(Kosovnica!J68=1,Kosovnica!D68+PRIBITEK_TRAK))/1000)*Kosovnica!E68,0)</f>
        <v>0</v>
      </c>
      <c r="K65" s="78" t="str">
        <f t="shared" si="17"/>
        <v/>
      </c>
      <c r="L65" s="75"/>
      <c r="M65" s="77">
        <f>IF(X65=FALSE,((IF(Kosovnica!G68=2,Kosovnica!C68+PRIBITEK_TRAK)+IF(Kosovnica!H68=2,Kosovnica!C68+PRIBITEK_TRAK)+IF(Kosovnica!I68=2,Kosovnica!D68+PRIBITEK_TRAK)+IF(Kosovnica!J68=2,Kosovnica!D68+PRIBITEK_TRAK))/1000)*Kosovnica!E68,0)</f>
        <v>0</v>
      </c>
      <c r="N65" s="78" t="str">
        <f t="shared" si="10"/>
        <v/>
      </c>
      <c r="O65" s="75"/>
      <c r="P65" s="77">
        <f>IF(X65=TRUE,((IF(Kosovnica!G68=1,Kosovnica!C68+PRIBITEK_TRAK)+IF(Kosovnica!H68=1,Kosovnica!C68+PRIBITEK_TRAK)+IF(Kosovnica!I68=1,Kosovnica!D68+PRIBITEK_TRAK)+IF(Kosovnica!J68=1,Kosovnica!D68+PRIBITEK_TRAK))/1000)*Kosovnica!E68,0)</f>
        <v>0</v>
      </c>
      <c r="Q65" s="78" t="str">
        <f t="shared" si="11"/>
        <v/>
      </c>
      <c r="R65" s="75"/>
      <c r="S65" s="77">
        <f>IF(X65=TRUE,((IF(Kosovnica!G68=2,Kosovnica!C68+PRIBITEK_TRAK)+IF(Kosovnica!H68=2,Kosovnica!C68+PRIBITEK_TRAK)+IF(Kosovnica!I68=2,Kosovnica!D68+PRIBITEK_TRAK)+IF(Kosovnica!J68=2,Kosovnica!D68+PRIBITEK_TRAK))/1000)*Kosovnica!E68,0)</f>
        <v>0</v>
      </c>
      <c r="T65" s="78" t="str">
        <f t="shared" si="12"/>
        <v/>
      </c>
      <c r="U65" s="47"/>
      <c r="V65" s="7" t="str">
        <f t="shared" si="13"/>
        <v/>
      </c>
      <c r="W65" s="7" t="str">
        <f t="shared" si="3"/>
        <v/>
      </c>
      <c r="X65" s="7" t="str" cm="1">
        <f t="array" ref="X65">IF(B65&lt;&gt;"",IF(SUMPRODUCT(--(ISNUMBER(SEARCH(LEPI36, Kosovnica!K68)))) &gt; 0, TRUE, FALSE),"")</f>
        <v/>
      </c>
      <c r="Z65" s="48" t="str">
        <f t="shared" si="14"/>
        <v/>
      </c>
      <c r="AA65" s="7">
        <f t="shared" si="15"/>
        <v>0</v>
      </c>
    </row>
    <row r="66" spans="1:27" ht="15.75" customHeight="1" x14ac:dyDescent="0.2">
      <c r="A66" s="44">
        <f t="shared" si="4"/>
        <v>54</v>
      </c>
      <c r="B66" s="45" t="str">
        <f>IF(Kosovnica!B69&lt;&gt;"",Kosovnica!B69,"")</f>
        <v/>
      </c>
      <c r="C66" s="46" t="str">
        <f>IF(Kosovnica!L69&lt;&gt;"",Kosovnica!L69,"")</f>
        <v/>
      </c>
      <c r="D66" s="74" t="str">
        <f>IF(B66&lt;&gt;"",(((Kosovnica!C69)*(Kosovnica!D69))*Kosovnica!E69*(IF(X66=TRUE,2,1)))/1000000,"")</f>
        <v/>
      </c>
      <c r="E66" s="74" t="str">
        <f t="shared" si="18"/>
        <v/>
      </c>
      <c r="F66" s="80" t="str">
        <f t="shared" si="6"/>
        <v/>
      </c>
      <c r="G66" s="74" t="str">
        <f t="shared" si="7"/>
        <v/>
      </c>
      <c r="H66" s="76" t="str">
        <f t="shared" si="8"/>
        <v/>
      </c>
      <c r="I66" s="76"/>
      <c r="J66" s="77">
        <f>IF(X66=FALSE,((IF(Kosovnica!G69=1,Kosovnica!C69+PRIBITEK_TRAK)+IF(Kosovnica!H69=1,Kosovnica!C69+PRIBITEK_TRAK)+IF(Kosovnica!I69=1,Kosovnica!D69+PRIBITEK_TRAK)+IF(Kosovnica!J69=1,Kosovnica!D69+PRIBITEK_TRAK))/1000)*Kosovnica!E69,0)</f>
        <v>0</v>
      </c>
      <c r="K66" s="78" t="str">
        <f t="shared" si="17"/>
        <v/>
      </c>
      <c r="L66" s="75"/>
      <c r="M66" s="77">
        <f>IF(X66=FALSE,((IF(Kosovnica!G69=2,Kosovnica!C69+PRIBITEK_TRAK)+IF(Kosovnica!H69=2,Kosovnica!C69+PRIBITEK_TRAK)+IF(Kosovnica!I69=2,Kosovnica!D69+PRIBITEK_TRAK)+IF(Kosovnica!J69=2,Kosovnica!D69+PRIBITEK_TRAK))/1000)*Kosovnica!E69,0)</f>
        <v>0</v>
      </c>
      <c r="N66" s="78" t="str">
        <f t="shared" si="10"/>
        <v/>
      </c>
      <c r="O66" s="75"/>
      <c r="P66" s="77">
        <f>IF(X66=TRUE,((IF(Kosovnica!G69=1,Kosovnica!C69+PRIBITEK_TRAK)+IF(Kosovnica!H69=1,Kosovnica!C69+PRIBITEK_TRAK)+IF(Kosovnica!I69=1,Kosovnica!D69+PRIBITEK_TRAK)+IF(Kosovnica!J69=1,Kosovnica!D69+PRIBITEK_TRAK))/1000)*Kosovnica!E69,0)</f>
        <v>0</v>
      </c>
      <c r="Q66" s="78" t="str">
        <f t="shared" si="11"/>
        <v/>
      </c>
      <c r="R66" s="75"/>
      <c r="S66" s="77">
        <f>IF(X66=TRUE,((IF(Kosovnica!G69=2,Kosovnica!C69+PRIBITEK_TRAK)+IF(Kosovnica!H69=2,Kosovnica!C69+PRIBITEK_TRAK)+IF(Kosovnica!I69=2,Kosovnica!D69+PRIBITEK_TRAK)+IF(Kosovnica!J69=2,Kosovnica!D69+PRIBITEK_TRAK))/1000)*Kosovnica!E69,0)</f>
        <v>0</v>
      </c>
      <c r="T66" s="78" t="str">
        <f t="shared" si="12"/>
        <v/>
      </c>
      <c r="U66" s="47"/>
      <c r="V66" s="7" t="str">
        <f t="shared" si="13"/>
        <v/>
      </c>
      <c r="W66" s="7" t="str">
        <f t="shared" si="3"/>
        <v/>
      </c>
      <c r="X66" s="7" t="str" cm="1">
        <f t="array" ref="X66">IF(B66&lt;&gt;"",IF(SUMPRODUCT(--(ISNUMBER(SEARCH(LEPI36, Kosovnica!K69)))) &gt; 0, TRUE, FALSE),"")</f>
        <v/>
      </c>
      <c r="Z66" s="48" t="str">
        <f t="shared" si="14"/>
        <v/>
      </c>
      <c r="AA66" s="7">
        <f t="shared" si="15"/>
        <v>0</v>
      </c>
    </row>
    <row r="67" spans="1:27" ht="15.75" customHeight="1" x14ac:dyDescent="0.2">
      <c r="A67" s="44">
        <f t="shared" si="4"/>
        <v>55</v>
      </c>
      <c r="B67" s="45" t="str">
        <f>IF(Kosovnica!B70&lt;&gt;"",Kosovnica!B70,"")</f>
        <v/>
      </c>
      <c r="C67" s="46" t="str">
        <f>IF(Kosovnica!L70&lt;&gt;"",Kosovnica!L70,"")</f>
        <v/>
      </c>
      <c r="D67" s="74" t="str">
        <f>IF(B67&lt;&gt;"",(((Kosovnica!C70)*(Kosovnica!D70))*Kosovnica!E70*(IF(X67=TRUE,2,1)))/1000000,"")</f>
        <v/>
      </c>
      <c r="E67" s="74" t="str">
        <f t="shared" si="18"/>
        <v/>
      </c>
      <c r="F67" s="80" t="str">
        <f t="shared" si="6"/>
        <v/>
      </c>
      <c r="G67" s="74" t="str">
        <f t="shared" si="7"/>
        <v/>
      </c>
      <c r="H67" s="76" t="str">
        <f t="shared" si="8"/>
        <v/>
      </c>
      <c r="I67" s="76"/>
      <c r="J67" s="77">
        <f>IF(X67=FALSE,((IF(Kosovnica!G70=1,Kosovnica!C70+PRIBITEK_TRAK)+IF(Kosovnica!H70=1,Kosovnica!C70+PRIBITEK_TRAK)+IF(Kosovnica!I70=1,Kosovnica!D70+PRIBITEK_TRAK)+IF(Kosovnica!J70=1,Kosovnica!D70+PRIBITEK_TRAK))/1000)*Kosovnica!E70,0)</f>
        <v>0</v>
      </c>
      <c r="K67" s="78" t="str">
        <f t="shared" si="17"/>
        <v/>
      </c>
      <c r="L67" s="75"/>
      <c r="M67" s="77">
        <f>IF(X67=FALSE,((IF(Kosovnica!G70=2,Kosovnica!C70+PRIBITEK_TRAK)+IF(Kosovnica!H70=2,Kosovnica!C70+PRIBITEK_TRAK)+IF(Kosovnica!I70=2,Kosovnica!D70+PRIBITEK_TRAK)+IF(Kosovnica!J70=2,Kosovnica!D70+PRIBITEK_TRAK))/1000)*Kosovnica!E70,0)</f>
        <v>0</v>
      </c>
      <c r="N67" s="78" t="str">
        <f t="shared" si="10"/>
        <v/>
      </c>
      <c r="O67" s="75"/>
      <c r="P67" s="77">
        <f>IF(X67=TRUE,((IF(Kosovnica!G70=1,Kosovnica!C70+PRIBITEK_TRAK)+IF(Kosovnica!H70=1,Kosovnica!C70+PRIBITEK_TRAK)+IF(Kosovnica!I70=1,Kosovnica!D70+PRIBITEK_TRAK)+IF(Kosovnica!J70=1,Kosovnica!D70+PRIBITEK_TRAK))/1000)*Kosovnica!E70,0)</f>
        <v>0</v>
      </c>
      <c r="Q67" s="78" t="str">
        <f t="shared" si="11"/>
        <v/>
      </c>
      <c r="R67" s="75"/>
      <c r="S67" s="77">
        <f>IF(X67=TRUE,((IF(Kosovnica!G70=2,Kosovnica!C70+PRIBITEK_TRAK)+IF(Kosovnica!H70=2,Kosovnica!C70+PRIBITEK_TRAK)+IF(Kosovnica!I70=2,Kosovnica!D70+PRIBITEK_TRAK)+IF(Kosovnica!J70=2,Kosovnica!D70+PRIBITEK_TRAK))/1000)*Kosovnica!E70,0)</f>
        <v>0</v>
      </c>
      <c r="T67" s="78" t="str">
        <f t="shared" si="12"/>
        <v/>
      </c>
      <c r="U67" s="47"/>
      <c r="V67" s="7" t="str">
        <f t="shared" si="13"/>
        <v/>
      </c>
      <c r="W67" s="7" t="str">
        <f t="shared" si="3"/>
        <v/>
      </c>
      <c r="X67" s="7" t="str" cm="1">
        <f t="array" ref="X67">IF(B67&lt;&gt;"",IF(SUMPRODUCT(--(ISNUMBER(SEARCH(LEPI36, Kosovnica!K70)))) &gt; 0, TRUE, FALSE),"")</f>
        <v/>
      </c>
      <c r="Z67" s="48" t="str">
        <f t="shared" si="14"/>
        <v/>
      </c>
      <c r="AA67" s="7">
        <f t="shared" si="15"/>
        <v>0</v>
      </c>
    </row>
    <row r="68" spans="1:27" ht="15.75" customHeight="1" x14ac:dyDescent="0.2">
      <c r="A68" s="44">
        <f t="shared" si="4"/>
        <v>56</v>
      </c>
      <c r="B68" s="45" t="str">
        <f>IF(Kosovnica!B71&lt;&gt;"",Kosovnica!B71,"")</f>
        <v/>
      </c>
      <c r="C68" s="46" t="str">
        <f>IF(Kosovnica!L71&lt;&gt;"",Kosovnica!L71,"")</f>
        <v/>
      </c>
      <c r="D68" s="74" t="str">
        <f>IF(B68&lt;&gt;"",(((Kosovnica!C71)*(Kosovnica!D71))*Kosovnica!E71*(IF(X68=TRUE,2,1)))/1000000,"")</f>
        <v/>
      </c>
      <c r="E68" s="74" t="str">
        <f t="shared" si="18"/>
        <v/>
      </c>
      <c r="F68" s="80" t="str">
        <f t="shared" si="6"/>
        <v/>
      </c>
      <c r="G68" s="74" t="str">
        <f t="shared" si="7"/>
        <v/>
      </c>
      <c r="H68" s="76" t="str">
        <f t="shared" si="8"/>
        <v/>
      </c>
      <c r="I68" s="76"/>
      <c r="J68" s="77">
        <f>IF(X68=FALSE,((IF(Kosovnica!G71=1,Kosovnica!C71+PRIBITEK_TRAK)+IF(Kosovnica!H71=1,Kosovnica!C71+PRIBITEK_TRAK)+IF(Kosovnica!I71=1,Kosovnica!D71+PRIBITEK_TRAK)+IF(Kosovnica!J71=1,Kosovnica!D71+PRIBITEK_TRAK))/1000)*Kosovnica!E71,0)</f>
        <v>0</v>
      </c>
      <c r="K68" s="78" t="str">
        <f t="shared" si="17"/>
        <v/>
      </c>
      <c r="L68" s="75"/>
      <c r="M68" s="77">
        <f>IF(X68=FALSE,((IF(Kosovnica!G71=2,Kosovnica!C71+PRIBITEK_TRAK)+IF(Kosovnica!H71=2,Kosovnica!C71+PRIBITEK_TRAK)+IF(Kosovnica!I71=2,Kosovnica!D71+PRIBITEK_TRAK)+IF(Kosovnica!J71=2,Kosovnica!D71+PRIBITEK_TRAK))/1000)*Kosovnica!E71,0)</f>
        <v>0</v>
      </c>
      <c r="N68" s="78" t="str">
        <f t="shared" si="10"/>
        <v/>
      </c>
      <c r="O68" s="75"/>
      <c r="P68" s="77">
        <f>IF(X68=TRUE,((IF(Kosovnica!G71=1,Kosovnica!C71+PRIBITEK_TRAK)+IF(Kosovnica!H71=1,Kosovnica!C71+PRIBITEK_TRAK)+IF(Kosovnica!I71=1,Kosovnica!D71+PRIBITEK_TRAK)+IF(Kosovnica!J71=1,Kosovnica!D71+PRIBITEK_TRAK))/1000)*Kosovnica!E71,0)</f>
        <v>0</v>
      </c>
      <c r="Q68" s="78" t="str">
        <f t="shared" si="11"/>
        <v/>
      </c>
      <c r="R68" s="75"/>
      <c r="S68" s="77">
        <f>IF(X68=TRUE,((IF(Kosovnica!G71=2,Kosovnica!C71+PRIBITEK_TRAK)+IF(Kosovnica!H71=2,Kosovnica!C71+PRIBITEK_TRAK)+IF(Kosovnica!I71=2,Kosovnica!D71+PRIBITEK_TRAK)+IF(Kosovnica!J71=2,Kosovnica!D71+PRIBITEK_TRAK))/1000)*Kosovnica!E71,0)</f>
        <v>0</v>
      </c>
      <c r="T68" s="78" t="str">
        <f t="shared" si="12"/>
        <v/>
      </c>
      <c r="U68" s="47"/>
      <c r="V68" s="7" t="str">
        <f t="shared" si="13"/>
        <v/>
      </c>
      <c r="W68" s="7" t="str">
        <f t="shared" si="3"/>
        <v/>
      </c>
      <c r="X68" s="7" t="str" cm="1">
        <f t="array" ref="X68">IF(B68&lt;&gt;"",IF(SUMPRODUCT(--(ISNUMBER(SEARCH(LEPI36, Kosovnica!K71)))) &gt; 0, TRUE, FALSE),"")</f>
        <v/>
      </c>
      <c r="Z68" s="48" t="str">
        <f t="shared" si="14"/>
        <v/>
      </c>
      <c r="AA68" s="7">
        <f t="shared" si="15"/>
        <v>0</v>
      </c>
    </row>
    <row r="69" spans="1:27" ht="15.75" customHeight="1" x14ac:dyDescent="0.2">
      <c r="A69" s="44">
        <f t="shared" si="4"/>
        <v>57</v>
      </c>
      <c r="B69" s="45" t="str">
        <f>IF(Kosovnica!B72&lt;&gt;"",Kosovnica!B72,"")</f>
        <v/>
      </c>
      <c r="C69" s="46" t="str">
        <f>IF(Kosovnica!L72&lt;&gt;"",Kosovnica!L72,"")</f>
        <v/>
      </c>
      <c r="D69" s="74" t="str">
        <f>IF(B69&lt;&gt;"",(((Kosovnica!C72)*(Kosovnica!D72))*Kosovnica!E72*(IF(X69=TRUE,2,1)))/1000000,"")</f>
        <v/>
      </c>
      <c r="E69" s="74" t="str">
        <f t="shared" si="18"/>
        <v/>
      </c>
      <c r="F69" s="80" t="str">
        <f t="shared" si="6"/>
        <v/>
      </c>
      <c r="G69" s="74" t="str">
        <f t="shared" si="7"/>
        <v/>
      </c>
      <c r="H69" s="76" t="str">
        <f t="shared" si="8"/>
        <v/>
      </c>
      <c r="I69" s="76"/>
      <c r="J69" s="77">
        <f>IF(X69=FALSE,((IF(Kosovnica!G72=1,Kosovnica!C72+PRIBITEK_TRAK)+IF(Kosovnica!H72=1,Kosovnica!C72+PRIBITEK_TRAK)+IF(Kosovnica!I72=1,Kosovnica!D72+PRIBITEK_TRAK)+IF(Kosovnica!J72=1,Kosovnica!D72+PRIBITEK_TRAK))/1000)*Kosovnica!E72,0)</f>
        <v>0</v>
      </c>
      <c r="K69" s="78" t="str">
        <f t="shared" si="17"/>
        <v/>
      </c>
      <c r="L69" s="75"/>
      <c r="M69" s="77">
        <f>IF(X69=FALSE,((IF(Kosovnica!G72=2,Kosovnica!C72+PRIBITEK_TRAK)+IF(Kosovnica!H72=2,Kosovnica!C72+PRIBITEK_TRAK)+IF(Kosovnica!I72=2,Kosovnica!D72+PRIBITEK_TRAK)+IF(Kosovnica!J72=2,Kosovnica!D72+PRIBITEK_TRAK))/1000)*Kosovnica!E72,0)</f>
        <v>0</v>
      </c>
      <c r="N69" s="78" t="str">
        <f t="shared" si="10"/>
        <v/>
      </c>
      <c r="O69" s="75"/>
      <c r="P69" s="77">
        <f>IF(X69=TRUE,((IF(Kosovnica!G72=1,Kosovnica!C72+PRIBITEK_TRAK)+IF(Kosovnica!H72=1,Kosovnica!C72+PRIBITEK_TRAK)+IF(Kosovnica!I72=1,Kosovnica!D72+PRIBITEK_TRAK)+IF(Kosovnica!J72=1,Kosovnica!D72+PRIBITEK_TRAK))/1000)*Kosovnica!E72,0)</f>
        <v>0</v>
      </c>
      <c r="Q69" s="78" t="str">
        <f t="shared" si="11"/>
        <v/>
      </c>
      <c r="R69" s="75"/>
      <c r="S69" s="77">
        <f>IF(X69=TRUE,((IF(Kosovnica!G72=2,Kosovnica!C72+PRIBITEK_TRAK)+IF(Kosovnica!H72=2,Kosovnica!C72+PRIBITEK_TRAK)+IF(Kosovnica!I72=2,Kosovnica!D72+PRIBITEK_TRAK)+IF(Kosovnica!J72=2,Kosovnica!D72+PRIBITEK_TRAK))/1000)*Kosovnica!E72,0)</f>
        <v>0</v>
      </c>
      <c r="T69" s="78" t="str">
        <f t="shared" si="12"/>
        <v/>
      </c>
      <c r="U69" s="47"/>
      <c r="V69" s="7" t="str">
        <f t="shared" si="13"/>
        <v/>
      </c>
      <c r="W69" s="7" t="str">
        <f t="shared" si="3"/>
        <v/>
      </c>
      <c r="X69" s="7" t="str" cm="1">
        <f t="array" ref="X69">IF(B69&lt;&gt;"",IF(SUMPRODUCT(--(ISNUMBER(SEARCH(LEPI36, Kosovnica!K72)))) &gt; 0, TRUE, FALSE),"")</f>
        <v/>
      </c>
      <c r="Z69" s="48" t="str">
        <f t="shared" si="14"/>
        <v/>
      </c>
      <c r="AA69" s="7">
        <f t="shared" si="15"/>
        <v>0</v>
      </c>
    </row>
    <row r="70" spans="1:27" ht="15.75" customHeight="1" x14ac:dyDescent="0.2">
      <c r="A70" s="44">
        <f t="shared" si="4"/>
        <v>58</v>
      </c>
      <c r="B70" s="45" t="str">
        <f>IF(Kosovnica!B73&lt;&gt;"",Kosovnica!B73,"")</f>
        <v/>
      </c>
      <c r="C70" s="46" t="str">
        <f>IF(Kosovnica!L73&lt;&gt;"",Kosovnica!L73,"")</f>
        <v/>
      </c>
      <c r="D70" s="74" t="str">
        <f>IF(B70&lt;&gt;"",(((Kosovnica!C73)*(Kosovnica!D73))*Kosovnica!E73*(IF(X70=TRUE,2,1)))/1000000,"")</f>
        <v/>
      </c>
      <c r="E70" s="74" t="str">
        <f t="shared" si="18"/>
        <v/>
      </c>
      <c r="F70" s="80" t="str">
        <f t="shared" si="6"/>
        <v/>
      </c>
      <c r="G70" s="74" t="str">
        <f t="shared" si="7"/>
        <v/>
      </c>
      <c r="H70" s="76" t="str">
        <f t="shared" si="8"/>
        <v/>
      </c>
      <c r="I70" s="76"/>
      <c r="J70" s="77">
        <f>IF(X70=FALSE,((IF(Kosovnica!G73=1,Kosovnica!C73+PRIBITEK_TRAK)+IF(Kosovnica!H73=1,Kosovnica!C73+PRIBITEK_TRAK)+IF(Kosovnica!I73=1,Kosovnica!D73+PRIBITEK_TRAK)+IF(Kosovnica!J73=1,Kosovnica!D73+PRIBITEK_TRAK))/1000)*Kosovnica!E73,0)</f>
        <v>0</v>
      </c>
      <c r="K70" s="78" t="str">
        <f t="shared" si="17"/>
        <v/>
      </c>
      <c r="L70" s="75"/>
      <c r="M70" s="77">
        <f>IF(X70=FALSE,((IF(Kosovnica!G73=2,Kosovnica!C73+PRIBITEK_TRAK)+IF(Kosovnica!H73=2,Kosovnica!C73+PRIBITEK_TRAK)+IF(Kosovnica!I73=2,Kosovnica!D73+PRIBITEK_TRAK)+IF(Kosovnica!J73=2,Kosovnica!D73+PRIBITEK_TRAK))/1000)*Kosovnica!E73,0)</f>
        <v>0</v>
      </c>
      <c r="N70" s="78" t="str">
        <f t="shared" si="10"/>
        <v/>
      </c>
      <c r="O70" s="75"/>
      <c r="P70" s="77">
        <f>IF(X70=TRUE,((IF(Kosovnica!G73=1,Kosovnica!C73+PRIBITEK_TRAK)+IF(Kosovnica!H73=1,Kosovnica!C73+PRIBITEK_TRAK)+IF(Kosovnica!I73=1,Kosovnica!D73+PRIBITEK_TRAK)+IF(Kosovnica!J73=1,Kosovnica!D73+PRIBITEK_TRAK))/1000)*Kosovnica!E73,0)</f>
        <v>0</v>
      </c>
      <c r="Q70" s="78" t="str">
        <f t="shared" si="11"/>
        <v/>
      </c>
      <c r="R70" s="75"/>
      <c r="S70" s="77">
        <f>IF(X70=TRUE,((IF(Kosovnica!G73=2,Kosovnica!C73+PRIBITEK_TRAK)+IF(Kosovnica!H73=2,Kosovnica!C73+PRIBITEK_TRAK)+IF(Kosovnica!I73=2,Kosovnica!D73+PRIBITEK_TRAK)+IF(Kosovnica!J73=2,Kosovnica!D73+PRIBITEK_TRAK))/1000)*Kosovnica!E73,0)</f>
        <v>0</v>
      </c>
      <c r="T70" s="78" t="str">
        <f t="shared" si="12"/>
        <v/>
      </c>
      <c r="U70" s="47"/>
      <c r="V70" s="7" t="str">
        <f t="shared" si="13"/>
        <v/>
      </c>
      <c r="W70" s="7" t="str">
        <f t="shared" si="3"/>
        <v/>
      </c>
      <c r="X70" s="7" t="str" cm="1">
        <f t="array" ref="X70">IF(B70&lt;&gt;"",IF(SUMPRODUCT(--(ISNUMBER(SEARCH(LEPI36, Kosovnica!K73)))) &gt; 0, TRUE, FALSE),"")</f>
        <v/>
      </c>
      <c r="Z70" s="48" t="str">
        <f t="shared" si="14"/>
        <v/>
      </c>
      <c r="AA70" s="7">
        <f t="shared" si="15"/>
        <v>0</v>
      </c>
    </row>
    <row r="71" spans="1:27" ht="15.75" customHeight="1" x14ac:dyDescent="0.2">
      <c r="A71" s="44">
        <f t="shared" si="4"/>
        <v>59</v>
      </c>
      <c r="B71" s="45" t="str">
        <f>IF(Kosovnica!B74&lt;&gt;"",Kosovnica!B74,"")</f>
        <v/>
      </c>
      <c r="C71" s="46" t="str">
        <f>IF(Kosovnica!L74&lt;&gt;"",Kosovnica!L74,"")</f>
        <v/>
      </c>
      <c r="D71" s="74" t="str">
        <f>IF(B71&lt;&gt;"",(((Kosovnica!C74)*(Kosovnica!D74))*Kosovnica!E74*(IF(X71=TRUE,2,1)))/1000000,"")</f>
        <v/>
      </c>
      <c r="E71" s="74" t="str">
        <f t="shared" si="18"/>
        <v/>
      </c>
      <c r="F71" s="80" t="str">
        <f t="shared" si="6"/>
        <v/>
      </c>
      <c r="G71" s="74" t="str">
        <f t="shared" si="7"/>
        <v/>
      </c>
      <c r="H71" s="76" t="str">
        <f t="shared" si="8"/>
        <v/>
      </c>
      <c r="I71" s="76"/>
      <c r="J71" s="77">
        <f>IF(X71=FALSE,((IF(Kosovnica!G74=1,Kosovnica!C74+PRIBITEK_TRAK)+IF(Kosovnica!H74=1,Kosovnica!C74+PRIBITEK_TRAK)+IF(Kosovnica!I74=1,Kosovnica!D74+PRIBITEK_TRAK)+IF(Kosovnica!J74=1,Kosovnica!D74+PRIBITEK_TRAK))/1000)*Kosovnica!E74,0)</f>
        <v>0</v>
      </c>
      <c r="K71" s="78" t="str">
        <f t="shared" si="17"/>
        <v/>
      </c>
      <c r="L71" s="75"/>
      <c r="M71" s="77">
        <f>IF(X71=FALSE,((IF(Kosovnica!G74=2,Kosovnica!C74+PRIBITEK_TRAK)+IF(Kosovnica!H74=2,Kosovnica!C74+PRIBITEK_TRAK)+IF(Kosovnica!I74=2,Kosovnica!D74+PRIBITEK_TRAK)+IF(Kosovnica!J74=2,Kosovnica!D74+PRIBITEK_TRAK))/1000)*Kosovnica!E74,0)</f>
        <v>0</v>
      </c>
      <c r="N71" s="78" t="str">
        <f t="shared" si="10"/>
        <v/>
      </c>
      <c r="O71" s="75"/>
      <c r="P71" s="77">
        <f>IF(X71=TRUE,((IF(Kosovnica!G74=1,Kosovnica!C74+PRIBITEK_TRAK)+IF(Kosovnica!H74=1,Kosovnica!C74+PRIBITEK_TRAK)+IF(Kosovnica!I74=1,Kosovnica!D74+PRIBITEK_TRAK)+IF(Kosovnica!J74=1,Kosovnica!D74+PRIBITEK_TRAK))/1000)*Kosovnica!E74,0)</f>
        <v>0</v>
      </c>
      <c r="Q71" s="78" t="str">
        <f t="shared" si="11"/>
        <v/>
      </c>
      <c r="R71" s="75"/>
      <c r="S71" s="77">
        <f>IF(X71=TRUE,((IF(Kosovnica!G74=2,Kosovnica!C74+PRIBITEK_TRAK)+IF(Kosovnica!H74=2,Kosovnica!C74+PRIBITEK_TRAK)+IF(Kosovnica!I74=2,Kosovnica!D74+PRIBITEK_TRAK)+IF(Kosovnica!J74=2,Kosovnica!D74+PRIBITEK_TRAK))/1000)*Kosovnica!E74,0)</f>
        <v>0</v>
      </c>
      <c r="T71" s="78" t="str">
        <f t="shared" si="12"/>
        <v/>
      </c>
      <c r="U71" s="47"/>
      <c r="V71" s="7" t="str">
        <f t="shared" si="13"/>
        <v/>
      </c>
      <c r="W71" s="7" t="str">
        <f t="shared" si="3"/>
        <v/>
      </c>
      <c r="X71" s="7" t="str" cm="1">
        <f t="array" ref="X71">IF(B71&lt;&gt;"",IF(SUMPRODUCT(--(ISNUMBER(SEARCH(LEPI36, Kosovnica!K74)))) &gt; 0, TRUE, FALSE),"")</f>
        <v/>
      </c>
      <c r="Z71" s="48" t="str">
        <f t="shared" si="14"/>
        <v/>
      </c>
      <c r="AA71" s="7">
        <f t="shared" si="15"/>
        <v>0</v>
      </c>
    </row>
    <row r="72" spans="1:27" ht="15.75" customHeight="1" x14ac:dyDescent="0.2">
      <c r="A72" s="44">
        <f t="shared" si="4"/>
        <v>60</v>
      </c>
      <c r="B72" s="45" t="str">
        <f>IF(Kosovnica!B75&lt;&gt;"",Kosovnica!B75,"")</f>
        <v/>
      </c>
      <c r="C72" s="46" t="str">
        <f>IF(Kosovnica!L75&lt;&gt;"",Kosovnica!L75,"")</f>
        <v/>
      </c>
      <c r="D72" s="74" t="str">
        <f>IF(B72&lt;&gt;"",(((Kosovnica!C75)*(Kosovnica!D75))*Kosovnica!E75*(IF(X72=TRUE,2,1)))/1000000,"")</f>
        <v/>
      </c>
      <c r="E72" s="74" t="str">
        <f t="shared" si="18"/>
        <v/>
      </c>
      <c r="F72" s="80" t="str">
        <f t="shared" si="6"/>
        <v/>
      </c>
      <c r="G72" s="74" t="str">
        <f t="shared" si="7"/>
        <v/>
      </c>
      <c r="H72" s="76" t="str">
        <f t="shared" si="8"/>
        <v/>
      </c>
      <c r="I72" s="76"/>
      <c r="J72" s="77">
        <f>IF(X72=FALSE,((IF(Kosovnica!G75=1,Kosovnica!C75+PRIBITEK_TRAK)+IF(Kosovnica!H75=1,Kosovnica!C75+PRIBITEK_TRAK)+IF(Kosovnica!I75=1,Kosovnica!D75+PRIBITEK_TRAK)+IF(Kosovnica!J75=1,Kosovnica!D75+PRIBITEK_TRAK))/1000)*Kosovnica!E75,0)</f>
        <v>0</v>
      </c>
      <c r="K72" s="78" t="str">
        <f t="shared" si="17"/>
        <v/>
      </c>
      <c r="L72" s="75"/>
      <c r="M72" s="77">
        <f>IF(X72=FALSE,((IF(Kosovnica!G75=2,Kosovnica!C75+PRIBITEK_TRAK)+IF(Kosovnica!H75=2,Kosovnica!C75+PRIBITEK_TRAK)+IF(Kosovnica!I75=2,Kosovnica!D75+PRIBITEK_TRAK)+IF(Kosovnica!J75=2,Kosovnica!D75+PRIBITEK_TRAK))/1000)*Kosovnica!E75,0)</f>
        <v>0</v>
      </c>
      <c r="N72" s="78" t="str">
        <f t="shared" si="10"/>
        <v/>
      </c>
      <c r="O72" s="75"/>
      <c r="P72" s="77">
        <f>IF(X72=TRUE,((IF(Kosovnica!G75=1,Kosovnica!C75+PRIBITEK_TRAK)+IF(Kosovnica!H75=1,Kosovnica!C75+PRIBITEK_TRAK)+IF(Kosovnica!I75=1,Kosovnica!D75+PRIBITEK_TRAK)+IF(Kosovnica!J75=1,Kosovnica!D75+PRIBITEK_TRAK))/1000)*Kosovnica!E75,0)</f>
        <v>0</v>
      </c>
      <c r="Q72" s="78" t="str">
        <f t="shared" si="11"/>
        <v/>
      </c>
      <c r="R72" s="75"/>
      <c r="S72" s="77">
        <f>IF(X72=TRUE,((IF(Kosovnica!G75=2,Kosovnica!C75+PRIBITEK_TRAK)+IF(Kosovnica!H75=2,Kosovnica!C75+PRIBITEK_TRAK)+IF(Kosovnica!I75=2,Kosovnica!D75+PRIBITEK_TRAK)+IF(Kosovnica!J75=2,Kosovnica!D75+PRIBITEK_TRAK))/1000)*Kosovnica!E75,0)</f>
        <v>0</v>
      </c>
      <c r="T72" s="78" t="str">
        <f t="shared" si="12"/>
        <v/>
      </c>
      <c r="U72" s="47"/>
      <c r="V72" s="7" t="str">
        <f t="shared" si="13"/>
        <v/>
      </c>
      <c r="W72" s="7" t="str">
        <f t="shared" si="3"/>
        <v/>
      </c>
      <c r="X72" s="7" t="str" cm="1">
        <f t="array" ref="X72">IF(B72&lt;&gt;"",IF(SUMPRODUCT(--(ISNUMBER(SEARCH(LEPI36, Kosovnica!K75)))) &gt; 0, TRUE, FALSE),"")</f>
        <v/>
      </c>
      <c r="Z72" s="48" t="str">
        <f t="shared" si="14"/>
        <v/>
      </c>
      <c r="AA72" s="7">
        <f t="shared" si="15"/>
        <v>0</v>
      </c>
    </row>
    <row r="73" spans="1:27" ht="15.75" customHeight="1" x14ac:dyDescent="0.2">
      <c r="A73" s="44">
        <f t="shared" si="4"/>
        <v>61</v>
      </c>
      <c r="B73" s="45" t="str">
        <f>IF(Kosovnica!B76&lt;&gt;"",Kosovnica!B76,"")</f>
        <v/>
      </c>
      <c r="C73" s="46" t="str">
        <f>IF(Kosovnica!L76&lt;&gt;"",Kosovnica!L76,"")</f>
        <v/>
      </c>
      <c r="D73" s="74" t="str">
        <f>IF(B73&lt;&gt;"",(((Kosovnica!C76)*(Kosovnica!D76))*Kosovnica!E76*(IF(X73=TRUE,2,1)))/1000000,"")</f>
        <v/>
      </c>
      <c r="E73" s="74" t="str">
        <f t="shared" si="18"/>
        <v/>
      </c>
      <c r="F73" s="80" t="str">
        <f t="shared" si="6"/>
        <v/>
      </c>
      <c r="G73" s="74" t="str">
        <f t="shared" si="7"/>
        <v/>
      </c>
      <c r="H73" s="76" t="str">
        <f t="shared" si="8"/>
        <v/>
      </c>
      <c r="I73" s="76"/>
      <c r="J73" s="77">
        <f>IF(X73=FALSE,((IF(Kosovnica!G76=1,Kosovnica!C76+PRIBITEK_TRAK)+IF(Kosovnica!H76=1,Kosovnica!C76+PRIBITEK_TRAK)+IF(Kosovnica!I76=1,Kosovnica!D76+PRIBITEK_TRAK)+IF(Kosovnica!J76=1,Kosovnica!D76+PRIBITEK_TRAK))/1000)*Kosovnica!E76,0)</f>
        <v>0</v>
      </c>
      <c r="K73" s="78" t="str">
        <f t="shared" si="17"/>
        <v/>
      </c>
      <c r="L73" s="75"/>
      <c r="M73" s="77">
        <f>IF(X73=FALSE,((IF(Kosovnica!G76=2,Kosovnica!C76+PRIBITEK_TRAK)+IF(Kosovnica!H76=2,Kosovnica!C76+PRIBITEK_TRAK)+IF(Kosovnica!I76=2,Kosovnica!D76+PRIBITEK_TRAK)+IF(Kosovnica!J76=2,Kosovnica!D76+PRIBITEK_TRAK))/1000)*Kosovnica!E76,0)</f>
        <v>0</v>
      </c>
      <c r="N73" s="78" t="str">
        <f t="shared" si="10"/>
        <v/>
      </c>
      <c r="O73" s="75"/>
      <c r="P73" s="77">
        <f>IF(X73=TRUE,((IF(Kosovnica!G76=1,Kosovnica!C76+PRIBITEK_TRAK)+IF(Kosovnica!H76=1,Kosovnica!C76+PRIBITEK_TRAK)+IF(Kosovnica!I76=1,Kosovnica!D76+PRIBITEK_TRAK)+IF(Kosovnica!J76=1,Kosovnica!D76+PRIBITEK_TRAK))/1000)*Kosovnica!E76,0)</f>
        <v>0</v>
      </c>
      <c r="Q73" s="78" t="str">
        <f t="shared" si="11"/>
        <v/>
      </c>
      <c r="R73" s="75"/>
      <c r="S73" s="77">
        <f>IF(X73=TRUE,((IF(Kosovnica!G76=2,Kosovnica!C76+PRIBITEK_TRAK)+IF(Kosovnica!H76=2,Kosovnica!C76+PRIBITEK_TRAK)+IF(Kosovnica!I76=2,Kosovnica!D76+PRIBITEK_TRAK)+IF(Kosovnica!J76=2,Kosovnica!D76+PRIBITEK_TRAK))/1000)*Kosovnica!E76,0)</f>
        <v>0</v>
      </c>
      <c r="T73" s="78" t="str">
        <f t="shared" si="12"/>
        <v/>
      </c>
      <c r="U73" s="47"/>
      <c r="V73" s="7" t="str">
        <f t="shared" si="13"/>
        <v/>
      </c>
      <c r="W73" s="7" t="str">
        <f t="shared" si="3"/>
        <v/>
      </c>
      <c r="X73" s="7" t="str" cm="1">
        <f t="array" ref="X73">IF(B73&lt;&gt;"",IF(SUMPRODUCT(--(ISNUMBER(SEARCH(LEPI36, Kosovnica!K76)))) &gt; 0, TRUE, FALSE),"")</f>
        <v/>
      </c>
      <c r="Z73" s="48" t="str">
        <f t="shared" si="14"/>
        <v/>
      </c>
      <c r="AA73" s="7">
        <f t="shared" si="15"/>
        <v>0</v>
      </c>
    </row>
    <row r="74" spans="1:27" ht="15.75" customHeight="1" x14ac:dyDescent="0.2">
      <c r="A74" s="44">
        <f t="shared" si="4"/>
        <v>62</v>
      </c>
      <c r="B74" s="45" t="str">
        <f>IF(Kosovnica!B77&lt;&gt;"",Kosovnica!B77,"")</f>
        <v/>
      </c>
      <c r="C74" s="46" t="str">
        <f>IF(Kosovnica!L77&lt;&gt;"",Kosovnica!L77,"")</f>
        <v/>
      </c>
      <c r="D74" s="74" t="str">
        <f>IF(B74&lt;&gt;"",(((Kosovnica!C77)*(Kosovnica!D77))*Kosovnica!E77*(IF(X74=TRUE,2,1)))/1000000,"")</f>
        <v/>
      </c>
      <c r="E74" s="74" t="str">
        <f t="shared" si="18"/>
        <v/>
      </c>
      <c r="F74" s="80" t="str">
        <f t="shared" si="6"/>
        <v/>
      </c>
      <c r="G74" s="74" t="str">
        <f t="shared" si="7"/>
        <v/>
      </c>
      <c r="H74" s="76" t="str">
        <f t="shared" si="8"/>
        <v/>
      </c>
      <c r="I74" s="76"/>
      <c r="J74" s="77">
        <f>IF(X74=FALSE,((IF(Kosovnica!G77=1,Kosovnica!C77+PRIBITEK_TRAK)+IF(Kosovnica!H77=1,Kosovnica!C77+PRIBITEK_TRAK)+IF(Kosovnica!I77=1,Kosovnica!D77+PRIBITEK_TRAK)+IF(Kosovnica!J77=1,Kosovnica!D77+PRIBITEK_TRAK))/1000)*Kosovnica!E77,0)</f>
        <v>0</v>
      </c>
      <c r="K74" s="78" t="str">
        <f t="shared" si="17"/>
        <v/>
      </c>
      <c r="L74" s="75"/>
      <c r="M74" s="77">
        <f>IF(X74=FALSE,((IF(Kosovnica!G77=2,Kosovnica!C77+PRIBITEK_TRAK)+IF(Kosovnica!H77=2,Kosovnica!C77+PRIBITEK_TRAK)+IF(Kosovnica!I77=2,Kosovnica!D77+PRIBITEK_TRAK)+IF(Kosovnica!J77=2,Kosovnica!D77+PRIBITEK_TRAK))/1000)*Kosovnica!E77,0)</f>
        <v>0</v>
      </c>
      <c r="N74" s="78" t="str">
        <f t="shared" si="10"/>
        <v/>
      </c>
      <c r="O74" s="75"/>
      <c r="P74" s="77">
        <f>IF(X74=TRUE,((IF(Kosovnica!G77=1,Kosovnica!C77+PRIBITEK_TRAK)+IF(Kosovnica!H77=1,Kosovnica!C77+PRIBITEK_TRAK)+IF(Kosovnica!I77=1,Kosovnica!D77+PRIBITEK_TRAK)+IF(Kosovnica!J77=1,Kosovnica!D77+PRIBITEK_TRAK))/1000)*Kosovnica!E77,0)</f>
        <v>0</v>
      </c>
      <c r="Q74" s="78" t="str">
        <f t="shared" si="11"/>
        <v/>
      </c>
      <c r="R74" s="75"/>
      <c r="S74" s="77">
        <f>IF(X74=TRUE,((IF(Kosovnica!G77=2,Kosovnica!C77+PRIBITEK_TRAK)+IF(Kosovnica!H77=2,Kosovnica!C77+PRIBITEK_TRAK)+IF(Kosovnica!I77=2,Kosovnica!D77+PRIBITEK_TRAK)+IF(Kosovnica!J77=2,Kosovnica!D77+PRIBITEK_TRAK))/1000)*Kosovnica!E77,0)</f>
        <v>0</v>
      </c>
      <c r="T74" s="78" t="str">
        <f t="shared" si="12"/>
        <v/>
      </c>
      <c r="U74" s="47"/>
      <c r="V74" s="7" t="str">
        <f t="shared" si="13"/>
        <v/>
      </c>
      <c r="W74" s="7" t="str">
        <f t="shared" si="3"/>
        <v/>
      </c>
      <c r="X74" s="7" t="str" cm="1">
        <f t="array" ref="X74">IF(B74&lt;&gt;"",IF(SUMPRODUCT(--(ISNUMBER(SEARCH(LEPI36, Kosovnica!K77)))) &gt; 0, TRUE, FALSE),"")</f>
        <v/>
      </c>
      <c r="Z74" s="48" t="str">
        <f t="shared" si="14"/>
        <v/>
      </c>
      <c r="AA74" s="7">
        <f t="shared" si="15"/>
        <v>0</v>
      </c>
    </row>
    <row r="75" spans="1:27" ht="15.75" customHeight="1" x14ac:dyDescent="0.2">
      <c r="A75" s="44">
        <f t="shared" si="4"/>
        <v>63</v>
      </c>
      <c r="B75" s="45" t="str">
        <f>IF(Kosovnica!B78&lt;&gt;"",Kosovnica!B78,"")</f>
        <v/>
      </c>
      <c r="C75" s="46" t="str">
        <f>IF(Kosovnica!L78&lt;&gt;"",Kosovnica!L78,"")</f>
        <v/>
      </c>
      <c r="D75" s="74" t="str">
        <f>IF(B75&lt;&gt;"",(((Kosovnica!C78)*(Kosovnica!D78))*Kosovnica!E78*(IF(X75=TRUE,2,1)))/1000000,"")</f>
        <v/>
      </c>
      <c r="E75" s="74" t="str">
        <f t="shared" si="18"/>
        <v/>
      </c>
      <c r="F75" s="80" t="str">
        <f t="shared" si="6"/>
        <v/>
      </c>
      <c r="G75" s="74" t="str">
        <f t="shared" si="7"/>
        <v/>
      </c>
      <c r="H75" s="76" t="str">
        <f t="shared" si="8"/>
        <v/>
      </c>
      <c r="I75" s="76"/>
      <c r="J75" s="77">
        <f>IF(X75=FALSE,((IF(Kosovnica!G78=1,Kosovnica!C78+PRIBITEK_TRAK)+IF(Kosovnica!H78=1,Kosovnica!C78+PRIBITEK_TRAK)+IF(Kosovnica!I78=1,Kosovnica!D78+PRIBITEK_TRAK)+IF(Kosovnica!J78=1,Kosovnica!D78+PRIBITEK_TRAK))/1000)*Kosovnica!E78,0)</f>
        <v>0</v>
      </c>
      <c r="K75" s="78" t="str">
        <f t="shared" si="17"/>
        <v/>
      </c>
      <c r="L75" s="75"/>
      <c r="M75" s="77">
        <f>IF(X75=FALSE,((IF(Kosovnica!G78=2,Kosovnica!C78+PRIBITEK_TRAK)+IF(Kosovnica!H78=2,Kosovnica!C78+PRIBITEK_TRAK)+IF(Kosovnica!I78=2,Kosovnica!D78+PRIBITEK_TRAK)+IF(Kosovnica!J78=2,Kosovnica!D78+PRIBITEK_TRAK))/1000)*Kosovnica!E78,0)</f>
        <v>0</v>
      </c>
      <c r="N75" s="78" t="str">
        <f t="shared" si="10"/>
        <v/>
      </c>
      <c r="O75" s="75"/>
      <c r="P75" s="77">
        <f>IF(X75=TRUE,((IF(Kosovnica!G78=1,Kosovnica!C78+PRIBITEK_TRAK)+IF(Kosovnica!H78=1,Kosovnica!C78+PRIBITEK_TRAK)+IF(Kosovnica!I78=1,Kosovnica!D78+PRIBITEK_TRAK)+IF(Kosovnica!J78=1,Kosovnica!D78+PRIBITEK_TRAK))/1000)*Kosovnica!E78,0)</f>
        <v>0</v>
      </c>
      <c r="Q75" s="78" t="str">
        <f t="shared" si="11"/>
        <v/>
      </c>
      <c r="R75" s="75"/>
      <c r="S75" s="77">
        <f>IF(X75=TRUE,((IF(Kosovnica!G78=2,Kosovnica!C78+PRIBITEK_TRAK)+IF(Kosovnica!H78=2,Kosovnica!C78+PRIBITEK_TRAK)+IF(Kosovnica!I78=2,Kosovnica!D78+PRIBITEK_TRAK)+IF(Kosovnica!J78=2,Kosovnica!D78+PRIBITEK_TRAK))/1000)*Kosovnica!E78,0)</f>
        <v>0</v>
      </c>
      <c r="T75" s="78" t="str">
        <f t="shared" si="12"/>
        <v/>
      </c>
      <c r="U75" s="47"/>
      <c r="V75" s="7" t="str">
        <f t="shared" si="13"/>
        <v/>
      </c>
      <c r="W75" s="7" t="str">
        <f t="shared" si="3"/>
        <v/>
      </c>
      <c r="X75" s="7" t="str" cm="1">
        <f t="array" ref="X75">IF(B75&lt;&gt;"",IF(SUMPRODUCT(--(ISNUMBER(SEARCH(LEPI36, Kosovnica!K78)))) &gt; 0, TRUE, FALSE),"")</f>
        <v/>
      </c>
      <c r="Z75" s="48" t="str">
        <f t="shared" si="14"/>
        <v/>
      </c>
      <c r="AA75" s="7">
        <f t="shared" si="15"/>
        <v>0</v>
      </c>
    </row>
    <row r="76" spans="1:27" ht="15.75" customHeight="1" x14ac:dyDescent="0.2">
      <c r="A76" s="44">
        <f t="shared" si="4"/>
        <v>64</v>
      </c>
      <c r="B76" s="45" t="str">
        <f>IF(Kosovnica!B79&lt;&gt;"",Kosovnica!B79,"")</f>
        <v/>
      </c>
      <c r="C76" s="46" t="str">
        <f>IF(Kosovnica!L79&lt;&gt;"",Kosovnica!L79,"")</f>
        <v/>
      </c>
      <c r="D76" s="74" t="str">
        <f>IF(B76&lt;&gt;"",(((Kosovnica!C79)*(Kosovnica!D79))*Kosovnica!E79*(IF(X76=TRUE,2,1)))/1000000,"")</f>
        <v/>
      </c>
      <c r="E76" s="74" t="str">
        <f t="shared" si="18"/>
        <v/>
      </c>
      <c r="F76" s="80" t="str">
        <f t="shared" si="6"/>
        <v/>
      </c>
      <c r="G76" s="74" t="str">
        <f t="shared" si="7"/>
        <v/>
      </c>
      <c r="H76" s="76" t="str">
        <f t="shared" si="8"/>
        <v/>
      </c>
      <c r="I76" s="76"/>
      <c r="J76" s="77">
        <f>IF(X76=FALSE,((IF(Kosovnica!G79=1,Kosovnica!C79+PRIBITEK_TRAK)+IF(Kosovnica!H79=1,Kosovnica!C79+PRIBITEK_TRAK)+IF(Kosovnica!I79=1,Kosovnica!D79+PRIBITEK_TRAK)+IF(Kosovnica!J79=1,Kosovnica!D79+PRIBITEK_TRAK))/1000)*Kosovnica!E79,0)</f>
        <v>0</v>
      </c>
      <c r="K76" s="78" t="str">
        <f t="shared" si="17"/>
        <v/>
      </c>
      <c r="L76" s="75"/>
      <c r="M76" s="77">
        <f>IF(X76=FALSE,((IF(Kosovnica!G79=2,Kosovnica!C79+PRIBITEK_TRAK)+IF(Kosovnica!H79=2,Kosovnica!C79+PRIBITEK_TRAK)+IF(Kosovnica!I79=2,Kosovnica!D79+PRIBITEK_TRAK)+IF(Kosovnica!J79=2,Kosovnica!D79+PRIBITEK_TRAK))/1000)*Kosovnica!E79,0)</f>
        <v>0</v>
      </c>
      <c r="N76" s="78" t="str">
        <f t="shared" si="10"/>
        <v/>
      </c>
      <c r="O76" s="75"/>
      <c r="P76" s="77">
        <f>IF(X76=TRUE,((IF(Kosovnica!G79=1,Kosovnica!C79+PRIBITEK_TRAK)+IF(Kosovnica!H79=1,Kosovnica!C79+PRIBITEK_TRAK)+IF(Kosovnica!I79=1,Kosovnica!D79+PRIBITEK_TRAK)+IF(Kosovnica!J79=1,Kosovnica!D79+PRIBITEK_TRAK))/1000)*Kosovnica!E79,0)</f>
        <v>0</v>
      </c>
      <c r="Q76" s="78" t="str">
        <f t="shared" si="11"/>
        <v/>
      </c>
      <c r="R76" s="75"/>
      <c r="S76" s="77">
        <f>IF(X76=TRUE,((IF(Kosovnica!G79=2,Kosovnica!C79+PRIBITEK_TRAK)+IF(Kosovnica!H79=2,Kosovnica!C79+PRIBITEK_TRAK)+IF(Kosovnica!I79=2,Kosovnica!D79+PRIBITEK_TRAK)+IF(Kosovnica!J79=2,Kosovnica!D79+PRIBITEK_TRAK))/1000)*Kosovnica!E79,0)</f>
        <v>0</v>
      </c>
      <c r="T76" s="78" t="str">
        <f t="shared" si="12"/>
        <v/>
      </c>
      <c r="U76" s="47"/>
      <c r="V76" s="7" t="str">
        <f t="shared" si="13"/>
        <v/>
      </c>
      <c r="W76" s="7" t="str">
        <f t="shared" si="3"/>
        <v/>
      </c>
      <c r="X76" s="7" t="str" cm="1">
        <f t="array" ref="X76">IF(B76&lt;&gt;"",IF(SUMPRODUCT(--(ISNUMBER(SEARCH(LEPI36, Kosovnica!K79)))) &gt; 0, TRUE, FALSE),"")</f>
        <v/>
      </c>
      <c r="Z76" s="48" t="str">
        <f t="shared" si="14"/>
        <v/>
      </c>
      <c r="AA76" s="7">
        <f t="shared" si="15"/>
        <v>0</v>
      </c>
    </row>
    <row r="77" spans="1:27" ht="15.75" customHeight="1" x14ac:dyDescent="0.2">
      <c r="A77" s="44">
        <f t="shared" si="4"/>
        <v>65</v>
      </c>
      <c r="B77" s="45" t="str">
        <f>IF(Kosovnica!B80&lt;&gt;"",Kosovnica!B80,"")</f>
        <v/>
      </c>
      <c r="C77" s="46" t="str">
        <f>IF(Kosovnica!L80&lt;&gt;"",Kosovnica!L80,"")</f>
        <v/>
      </c>
      <c r="D77" s="74" t="str">
        <f>IF(B77&lt;&gt;"",(((Kosovnica!C80)*(Kosovnica!D80))*Kosovnica!E80*(IF(X77=TRUE,2,1)))/1000000,"")</f>
        <v/>
      </c>
      <c r="E77" s="74" t="str">
        <f t="shared" si="18"/>
        <v/>
      </c>
      <c r="F77" s="80" t="str">
        <f t="shared" si="6"/>
        <v/>
      </c>
      <c r="G77" s="74" t="str">
        <f t="shared" si="7"/>
        <v/>
      </c>
      <c r="H77" s="76" t="str">
        <f t="shared" si="8"/>
        <v/>
      </c>
      <c r="I77" s="76"/>
      <c r="J77" s="77">
        <f>IF(X77=FALSE,((IF(Kosovnica!G80=1,Kosovnica!C80+PRIBITEK_TRAK)+IF(Kosovnica!H80=1,Kosovnica!C80+PRIBITEK_TRAK)+IF(Kosovnica!I80=1,Kosovnica!D80+PRIBITEK_TRAK)+IF(Kosovnica!J80=1,Kosovnica!D80+PRIBITEK_TRAK))/1000)*Kosovnica!E80,0)</f>
        <v>0</v>
      </c>
      <c r="K77" s="78" t="str">
        <f t="shared" si="17"/>
        <v/>
      </c>
      <c r="L77" s="75"/>
      <c r="M77" s="77">
        <f>IF(X77=FALSE,((IF(Kosovnica!G80=2,Kosovnica!C80+PRIBITEK_TRAK)+IF(Kosovnica!H80=2,Kosovnica!C80+PRIBITEK_TRAK)+IF(Kosovnica!I80=2,Kosovnica!D80+PRIBITEK_TRAK)+IF(Kosovnica!J80=2,Kosovnica!D80+PRIBITEK_TRAK))/1000)*Kosovnica!E80,0)</f>
        <v>0</v>
      </c>
      <c r="N77" s="78" t="str">
        <f t="shared" si="10"/>
        <v/>
      </c>
      <c r="O77" s="75"/>
      <c r="P77" s="77">
        <f>IF(X77=TRUE,((IF(Kosovnica!G80=1,Kosovnica!C80+PRIBITEK_TRAK)+IF(Kosovnica!H80=1,Kosovnica!C80+PRIBITEK_TRAK)+IF(Kosovnica!I80=1,Kosovnica!D80+PRIBITEK_TRAK)+IF(Kosovnica!J80=1,Kosovnica!D80+PRIBITEK_TRAK))/1000)*Kosovnica!E80,0)</f>
        <v>0</v>
      </c>
      <c r="Q77" s="78" t="str">
        <f t="shared" si="11"/>
        <v/>
      </c>
      <c r="R77" s="75"/>
      <c r="S77" s="77">
        <f>IF(X77=TRUE,((IF(Kosovnica!G80=2,Kosovnica!C80+PRIBITEK_TRAK)+IF(Kosovnica!H80=2,Kosovnica!C80+PRIBITEK_TRAK)+IF(Kosovnica!I80=2,Kosovnica!D80+PRIBITEK_TRAK)+IF(Kosovnica!J80=2,Kosovnica!D80+PRIBITEK_TRAK))/1000)*Kosovnica!E80,0)</f>
        <v>0</v>
      </c>
      <c r="T77" s="78" t="str">
        <f t="shared" si="12"/>
        <v/>
      </c>
      <c r="U77" s="47"/>
      <c r="V77" s="7" t="str">
        <f t="shared" si="13"/>
        <v/>
      </c>
      <c r="W77" s="7" t="str">
        <f t="shared" ref="W77:W140" si="19">IFERROR(IF(AND(VLOOKUP(B77,DEKORJI_PODATKI,6,FALSE)=18,X77=TRUE),36,VLOOKUP(B77,DEKORJI_PODATKI,6,FALSE)),"")</f>
        <v/>
      </c>
      <c r="X77" s="7" t="str" cm="1">
        <f t="array" ref="X77">IF(B77&lt;&gt;"",IF(SUMPRODUCT(--(ISNUMBER(SEARCH(LEPI36, Kosovnica!K80)))) &gt; 0, TRUE, FALSE),"")</f>
        <v/>
      </c>
      <c r="Z77" s="48" t="str">
        <f t="shared" si="14"/>
        <v/>
      </c>
      <c r="AA77" s="7">
        <f t="shared" si="15"/>
        <v>0</v>
      </c>
    </row>
    <row r="78" spans="1:27" ht="15.75" customHeight="1" x14ac:dyDescent="0.2">
      <c r="A78" s="44">
        <f t="shared" ref="A78:A141" si="20">IF(ISNUMBER(A77),A77+1,1)</f>
        <v>66</v>
      </c>
      <c r="B78" s="45" t="str">
        <f>IF(Kosovnica!B81&lt;&gt;"",Kosovnica!B81,"")</f>
        <v/>
      </c>
      <c r="C78" s="46" t="str">
        <f>IF(Kosovnica!L81&lt;&gt;"",Kosovnica!L81,"")</f>
        <v/>
      </c>
      <c r="D78" s="74" t="str">
        <f>IF(B78&lt;&gt;"",(((Kosovnica!C81)*(Kosovnica!D81))*Kosovnica!E81*(IF(X78=TRUE,2,1)))/1000000,"")</f>
        <v/>
      </c>
      <c r="E78" s="74" t="str">
        <f t="shared" ref="E78:E141" si="21">IFERROR(IF(B78=B77,IFERROR(E77+D78,""),D78),"")</f>
        <v/>
      </c>
      <c r="F78" s="80" t="str">
        <f t="shared" ref="F78:F141" si="22">IFERROR(IF(B78=B79,"",CEILING(E78/(((VLOOKUP(B78,DEKORJI_PODATKI,4,FALSE)*VLOOKUP(B78,DEKORJI_PODATKI,5,FALSE))/1000000)*IF(VLOOKUP(B78,DEKORJI_PODATKI,2,FALSE)=1,Y_GRAIN,N_GRAIN)),0.5)),"")</f>
        <v/>
      </c>
      <c r="G78" s="74" t="str">
        <f t="shared" ref="G78:G141" si="23">IFERROR(F78*((VLOOKUP(B78,DEKORJI_PODATKI,4,FALSE)*VLOOKUP(B78,DEKORJI_PODATKI,5,FALSE))/1000000),"")</f>
        <v/>
      </c>
      <c r="H78" s="76" t="str">
        <f t="shared" ref="H78:H141" si="24">IFERROR(F78*VLOOKUP(B78,DEKORJI_PODATKI,7,FALSE),"")</f>
        <v/>
      </c>
      <c r="I78" s="76"/>
      <c r="J78" s="77">
        <f>IF(X78=FALSE,((IF(Kosovnica!G81=1,Kosovnica!C81+PRIBITEK_TRAK)+IF(Kosovnica!H81=1,Kosovnica!C81+PRIBITEK_TRAK)+IF(Kosovnica!I81=1,Kosovnica!D81+PRIBITEK_TRAK)+IF(Kosovnica!J81=1,Kosovnica!D81+PRIBITEK_TRAK))/1000)*Kosovnica!E81,0)</f>
        <v>0</v>
      </c>
      <c r="K78" s="78" t="str">
        <f t="shared" ref="K78:K141" si="25">IF(B78="","",IFERROR(IF(B78=B77,IFERROR(K77+J78,""),J78),""))</f>
        <v/>
      </c>
      <c r="L78" s="75"/>
      <c r="M78" s="77">
        <f>IF(X78=FALSE,((IF(Kosovnica!G81=2,Kosovnica!C81+PRIBITEK_TRAK)+IF(Kosovnica!H81=2,Kosovnica!C81+PRIBITEK_TRAK)+IF(Kosovnica!I81=2,Kosovnica!D81+PRIBITEK_TRAK)+IF(Kosovnica!J81=2,Kosovnica!D81+PRIBITEK_TRAK))/1000)*Kosovnica!E81,0)</f>
        <v>0</v>
      </c>
      <c r="N78" s="78" t="str">
        <f t="shared" ref="N78:N141" si="26">IF(B78="","",IFERROR(IF(B78=B77,IFERROR(N77+M78,0),M78),""))</f>
        <v/>
      </c>
      <c r="O78" s="75"/>
      <c r="P78" s="77">
        <f>IF(X78=TRUE,((IF(Kosovnica!G81=1,Kosovnica!C81+PRIBITEK_TRAK)+IF(Kosovnica!H81=1,Kosovnica!C81+PRIBITEK_TRAK)+IF(Kosovnica!I81=1,Kosovnica!D81+PRIBITEK_TRAK)+IF(Kosovnica!J81=1,Kosovnica!D81+PRIBITEK_TRAK))/1000)*Kosovnica!E81,0)</f>
        <v>0</v>
      </c>
      <c r="Q78" s="78" t="str">
        <f t="shared" ref="Q78:Q141" si="27">IF(B78="","",IFERROR(IF(B78=B77,IFERROR(Q77+P78,0),P78),""))</f>
        <v/>
      </c>
      <c r="R78" s="75"/>
      <c r="S78" s="77">
        <f>IF(X78=TRUE,((IF(Kosovnica!G81=2,Kosovnica!C81+PRIBITEK_TRAK)+IF(Kosovnica!H81=2,Kosovnica!C81+PRIBITEK_TRAK)+IF(Kosovnica!I81=2,Kosovnica!D81+PRIBITEK_TRAK)+IF(Kosovnica!J81=2,Kosovnica!D81+PRIBITEK_TRAK))/1000)*Kosovnica!E81,0)</f>
        <v>0</v>
      </c>
      <c r="T78" s="78" t="str">
        <f t="shared" ref="T78:T141" si="28">IF(B78="","",IFERROR(IF(B78=B77,IFERROR(T77+S78,0),S78),""))</f>
        <v/>
      </c>
      <c r="U78" s="47"/>
      <c r="V78" s="7" t="str">
        <f t="shared" ref="V78:V141" si="29">IF(B78="","",IF(B78=B79,FALSE,TRUE))</f>
        <v/>
      </c>
      <c r="W78" s="7" t="str">
        <f t="shared" si="19"/>
        <v/>
      </c>
      <c r="X78" s="7" t="str" cm="1">
        <f t="array" ref="X78">IF(B78&lt;&gt;"",IF(SUMPRODUCT(--(ISNUMBER(SEARCH(LEPI36, Kosovnica!K81)))) &gt; 0, TRUE, FALSE),"")</f>
        <v/>
      </c>
      <c r="Z78" s="48" t="str">
        <f t="shared" ref="Z78:Z141" si="30">IF(X78=TRUE,(E78/2),"")</f>
        <v/>
      </c>
      <c r="AA78" s="7">
        <f t="shared" ref="AA78:AA141" si="31">IFERROR(IF(V78=TRUE,AA77+K78+N78+Q78+T78,0),0)</f>
        <v>0</v>
      </c>
    </row>
    <row r="79" spans="1:27" ht="15.75" customHeight="1" x14ac:dyDescent="0.2">
      <c r="A79" s="44">
        <f t="shared" si="20"/>
        <v>67</v>
      </c>
      <c r="B79" s="45" t="str">
        <f>IF(Kosovnica!B82&lt;&gt;"",Kosovnica!B82,"")</f>
        <v/>
      </c>
      <c r="C79" s="46" t="str">
        <f>IF(Kosovnica!L82&lt;&gt;"",Kosovnica!L82,"")</f>
        <v/>
      </c>
      <c r="D79" s="74" t="str">
        <f>IF(B79&lt;&gt;"",(((Kosovnica!C82)*(Kosovnica!D82))*Kosovnica!E82*(IF(X79=TRUE,2,1)))/1000000,"")</f>
        <v/>
      </c>
      <c r="E79" s="74" t="str">
        <f t="shared" si="21"/>
        <v/>
      </c>
      <c r="F79" s="80" t="str">
        <f t="shared" si="22"/>
        <v/>
      </c>
      <c r="G79" s="74" t="str">
        <f t="shared" si="23"/>
        <v/>
      </c>
      <c r="H79" s="76" t="str">
        <f t="shared" si="24"/>
        <v/>
      </c>
      <c r="I79" s="76"/>
      <c r="J79" s="77">
        <f>IF(X79=FALSE,((IF(Kosovnica!G82=1,Kosovnica!C82+PRIBITEK_TRAK)+IF(Kosovnica!H82=1,Kosovnica!C82+PRIBITEK_TRAK)+IF(Kosovnica!I82=1,Kosovnica!D82+PRIBITEK_TRAK)+IF(Kosovnica!J82=1,Kosovnica!D82+PRIBITEK_TRAK))/1000)*Kosovnica!E82,0)</f>
        <v>0</v>
      </c>
      <c r="K79" s="78" t="str">
        <f t="shared" si="25"/>
        <v/>
      </c>
      <c r="L79" s="75"/>
      <c r="M79" s="77">
        <f>IF(X79=FALSE,((IF(Kosovnica!G82=2,Kosovnica!C82+PRIBITEK_TRAK)+IF(Kosovnica!H82=2,Kosovnica!C82+PRIBITEK_TRAK)+IF(Kosovnica!I82=2,Kosovnica!D82+PRIBITEK_TRAK)+IF(Kosovnica!J82=2,Kosovnica!D82+PRIBITEK_TRAK))/1000)*Kosovnica!E82,0)</f>
        <v>0</v>
      </c>
      <c r="N79" s="78" t="str">
        <f t="shared" si="26"/>
        <v/>
      </c>
      <c r="O79" s="75"/>
      <c r="P79" s="77">
        <f>IF(X79=TRUE,((IF(Kosovnica!G82=1,Kosovnica!C82+PRIBITEK_TRAK)+IF(Kosovnica!H82=1,Kosovnica!C82+PRIBITEK_TRAK)+IF(Kosovnica!I82=1,Kosovnica!D82+PRIBITEK_TRAK)+IF(Kosovnica!J82=1,Kosovnica!D82+PRIBITEK_TRAK))/1000)*Kosovnica!E82,0)</f>
        <v>0</v>
      </c>
      <c r="Q79" s="78" t="str">
        <f t="shared" si="27"/>
        <v/>
      </c>
      <c r="R79" s="75"/>
      <c r="S79" s="77">
        <f>IF(X79=TRUE,((IF(Kosovnica!G82=2,Kosovnica!C82+PRIBITEK_TRAK)+IF(Kosovnica!H82=2,Kosovnica!C82+PRIBITEK_TRAK)+IF(Kosovnica!I82=2,Kosovnica!D82+PRIBITEK_TRAK)+IF(Kosovnica!J82=2,Kosovnica!D82+PRIBITEK_TRAK))/1000)*Kosovnica!E82,0)</f>
        <v>0</v>
      </c>
      <c r="T79" s="78" t="str">
        <f t="shared" si="28"/>
        <v/>
      </c>
      <c r="U79" s="47"/>
      <c r="V79" s="7" t="str">
        <f t="shared" si="29"/>
        <v/>
      </c>
      <c r="W79" s="7" t="str">
        <f t="shared" si="19"/>
        <v/>
      </c>
      <c r="X79" s="7" t="str" cm="1">
        <f t="array" ref="X79">IF(B79&lt;&gt;"",IF(SUMPRODUCT(--(ISNUMBER(SEARCH(LEPI36, Kosovnica!K82)))) &gt; 0, TRUE, FALSE),"")</f>
        <v/>
      </c>
      <c r="Z79" s="48" t="str">
        <f t="shared" si="30"/>
        <v/>
      </c>
      <c r="AA79" s="7">
        <f t="shared" si="31"/>
        <v>0</v>
      </c>
    </row>
    <row r="80" spans="1:27" ht="15.75" customHeight="1" x14ac:dyDescent="0.2">
      <c r="A80" s="44">
        <f t="shared" si="20"/>
        <v>68</v>
      </c>
      <c r="B80" s="45" t="str">
        <f>IF(Kosovnica!B83&lt;&gt;"",Kosovnica!B83,"")</f>
        <v/>
      </c>
      <c r="C80" s="46" t="str">
        <f>IF(Kosovnica!L83&lt;&gt;"",Kosovnica!L83,"")</f>
        <v/>
      </c>
      <c r="D80" s="74" t="str">
        <f>IF(B80&lt;&gt;"",(((Kosovnica!C83)*(Kosovnica!D83))*Kosovnica!E83*(IF(X80=TRUE,2,1)))/1000000,"")</f>
        <v/>
      </c>
      <c r="E80" s="74" t="str">
        <f t="shared" si="21"/>
        <v/>
      </c>
      <c r="F80" s="80" t="str">
        <f t="shared" si="22"/>
        <v/>
      </c>
      <c r="G80" s="74" t="str">
        <f t="shared" si="23"/>
        <v/>
      </c>
      <c r="H80" s="76" t="str">
        <f t="shared" si="24"/>
        <v/>
      </c>
      <c r="I80" s="76"/>
      <c r="J80" s="77">
        <f>IF(X80=FALSE,((IF(Kosovnica!G83=1,Kosovnica!C83+PRIBITEK_TRAK)+IF(Kosovnica!H83=1,Kosovnica!C83+PRIBITEK_TRAK)+IF(Kosovnica!I83=1,Kosovnica!D83+PRIBITEK_TRAK)+IF(Kosovnica!J83=1,Kosovnica!D83+PRIBITEK_TRAK))/1000)*Kosovnica!E83,0)</f>
        <v>0</v>
      </c>
      <c r="K80" s="78" t="str">
        <f t="shared" si="25"/>
        <v/>
      </c>
      <c r="L80" s="75"/>
      <c r="M80" s="77">
        <f>IF(X80=FALSE,((IF(Kosovnica!G83=2,Kosovnica!C83+PRIBITEK_TRAK)+IF(Kosovnica!H83=2,Kosovnica!C83+PRIBITEK_TRAK)+IF(Kosovnica!I83=2,Kosovnica!D83+PRIBITEK_TRAK)+IF(Kosovnica!J83=2,Kosovnica!D83+PRIBITEK_TRAK))/1000)*Kosovnica!E83,0)</f>
        <v>0</v>
      </c>
      <c r="N80" s="78" t="str">
        <f t="shared" si="26"/>
        <v/>
      </c>
      <c r="O80" s="75"/>
      <c r="P80" s="77">
        <f>IF(X80=TRUE,((IF(Kosovnica!G83=1,Kosovnica!C83+PRIBITEK_TRAK)+IF(Kosovnica!H83=1,Kosovnica!C83+PRIBITEK_TRAK)+IF(Kosovnica!I83=1,Kosovnica!D83+PRIBITEK_TRAK)+IF(Kosovnica!J83=1,Kosovnica!D83+PRIBITEK_TRAK))/1000)*Kosovnica!E83,0)</f>
        <v>0</v>
      </c>
      <c r="Q80" s="78" t="str">
        <f t="shared" si="27"/>
        <v/>
      </c>
      <c r="R80" s="75"/>
      <c r="S80" s="77">
        <f>IF(X80=TRUE,((IF(Kosovnica!G83=2,Kosovnica!C83+PRIBITEK_TRAK)+IF(Kosovnica!H83=2,Kosovnica!C83+PRIBITEK_TRAK)+IF(Kosovnica!I83=2,Kosovnica!D83+PRIBITEK_TRAK)+IF(Kosovnica!J83=2,Kosovnica!D83+PRIBITEK_TRAK))/1000)*Kosovnica!E83,0)</f>
        <v>0</v>
      </c>
      <c r="T80" s="78" t="str">
        <f t="shared" si="28"/>
        <v/>
      </c>
      <c r="U80" s="47"/>
      <c r="V80" s="7" t="str">
        <f t="shared" si="29"/>
        <v/>
      </c>
      <c r="W80" s="7" t="str">
        <f t="shared" si="19"/>
        <v/>
      </c>
      <c r="X80" s="7" t="str" cm="1">
        <f t="array" ref="X80">IF(B80&lt;&gt;"",IF(SUMPRODUCT(--(ISNUMBER(SEARCH(LEPI36, Kosovnica!K83)))) &gt; 0, TRUE, FALSE),"")</f>
        <v/>
      </c>
      <c r="Z80" s="48" t="str">
        <f t="shared" si="30"/>
        <v/>
      </c>
      <c r="AA80" s="7">
        <f t="shared" si="31"/>
        <v>0</v>
      </c>
    </row>
    <row r="81" spans="1:27" ht="15.75" customHeight="1" x14ac:dyDescent="0.2">
      <c r="A81" s="44">
        <f t="shared" si="20"/>
        <v>69</v>
      </c>
      <c r="B81" s="45" t="str">
        <f>IF(Kosovnica!B84&lt;&gt;"",Kosovnica!B84,"")</f>
        <v/>
      </c>
      <c r="C81" s="46" t="str">
        <f>IF(Kosovnica!L84&lt;&gt;"",Kosovnica!L84,"")</f>
        <v/>
      </c>
      <c r="D81" s="74" t="str">
        <f>IF(B81&lt;&gt;"",(((Kosovnica!C84)*(Kosovnica!D84))*Kosovnica!E84*(IF(X81=TRUE,2,1)))/1000000,"")</f>
        <v/>
      </c>
      <c r="E81" s="74" t="str">
        <f t="shared" si="21"/>
        <v/>
      </c>
      <c r="F81" s="80" t="str">
        <f t="shared" si="22"/>
        <v/>
      </c>
      <c r="G81" s="74" t="str">
        <f t="shared" si="23"/>
        <v/>
      </c>
      <c r="H81" s="76" t="str">
        <f t="shared" si="24"/>
        <v/>
      </c>
      <c r="I81" s="76"/>
      <c r="J81" s="77">
        <f>IF(X81=FALSE,((IF(Kosovnica!G84=1,Kosovnica!C84+PRIBITEK_TRAK)+IF(Kosovnica!H84=1,Kosovnica!C84+PRIBITEK_TRAK)+IF(Kosovnica!I84=1,Kosovnica!D84+PRIBITEK_TRAK)+IF(Kosovnica!J84=1,Kosovnica!D84+PRIBITEK_TRAK))/1000)*Kosovnica!E84,0)</f>
        <v>0</v>
      </c>
      <c r="K81" s="78" t="str">
        <f t="shared" si="25"/>
        <v/>
      </c>
      <c r="L81" s="75"/>
      <c r="M81" s="77">
        <f>IF(X81=FALSE,((IF(Kosovnica!G84=2,Kosovnica!C84+PRIBITEK_TRAK)+IF(Kosovnica!H84=2,Kosovnica!C84+PRIBITEK_TRAK)+IF(Kosovnica!I84=2,Kosovnica!D84+PRIBITEK_TRAK)+IF(Kosovnica!J84=2,Kosovnica!D84+PRIBITEK_TRAK))/1000)*Kosovnica!E84,0)</f>
        <v>0</v>
      </c>
      <c r="N81" s="78" t="str">
        <f t="shared" si="26"/>
        <v/>
      </c>
      <c r="O81" s="75"/>
      <c r="P81" s="77">
        <f>IF(X81=TRUE,((IF(Kosovnica!G84=1,Kosovnica!C84+PRIBITEK_TRAK)+IF(Kosovnica!H84=1,Kosovnica!C84+PRIBITEK_TRAK)+IF(Kosovnica!I84=1,Kosovnica!D84+PRIBITEK_TRAK)+IF(Kosovnica!J84=1,Kosovnica!D84+PRIBITEK_TRAK))/1000)*Kosovnica!E84,0)</f>
        <v>0</v>
      </c>
      <c r="Q81" s="78" t="str">
        <f t="shared" si="27"/>
        <v/>
      </c>
      <c r="R81" s="75"/>
      <c r="S81" s="77">
        <f>IF(X81=TRUE,((IF(Kosovnica!G84=2,Kosovnica!C84+PRIBITEK_TRAK)+IF(Kosovnica!H84=2,Kosovnica!C84+PRIBITEK_TRAK)+IF(Kosovnica!I84=2,Kosovnica!D84+PRIBITEK_TRAK)+IF(Kosovnica!J84=2,Kosovnica!D84+PRIBITEK_TRAK))/1000)*Kosovnica!E84,0)</f>
        <v>0</v>
      </c>
      <c r="T81" s="78" t="str">
        <f t="shared" si="28"/>
        <v/>
      </c>
      <c r="U81" s="47"/>
      <c r="V81" s="7" t="str">
        <f t="shared" si="29"/>
        <v/>
      </c>
      <c r="W81" s="7" t="str">
        <f t="shared" si="19"/>
        <v/>
      </c>
      <c r="X81" s="7" t="str" cm="1">
        <f t="array" ref="X81">IF(B81&lt;&gt;"",IF(SUMPRODUCT(--(ISNUMBER(SEARCH(LEPI36, Kosovnica!K84)))) &gt; 0, TRUE, FALSE),"")</f>
        <v/>
      </c>
      <c r="Z81" s="48" t="str">
        <f t="shared" si="30"/>
        <v/>
      </c>
      <c r="AA81" s="7">
        <f t="shared" si="31"/>
        <v>0</v>
      </c>
    </row>
    <row r="82" spans="1:27" ht="15.75" customHeight="1" x14ac:dyDescent="0.2">
      <c r="A82" s="44">
        <f t="shared" si="20"/>
        <v>70</v>
      </c>
      <c r="B82" s="45" t="str">
        <f>IF(Kosovnica!B85&lt;&gt;"",Kosovnica!B85,"")</f>
        <v/>
      </c>
      <c r="C82" s="46" t="str">
        <f>IF(Kosovnica!L85&lt;&gt;"",Kosovnica!L85,"")</f>
        <v/>
      </c>
      <c r="D82" s="74" t="str">
        <f>IF(B82&lt;&gt;"",(((Kosovnica!C85)*(Kosovnica!D85))*Kosovnica!E85*(IF(X82=TRUE,2,1)))/1000000,"")</f>
        <v/>
      </c>
      <c r="E82" s="74" t="str">
        <f t="shared" si="21"/>
        <v/>
      </c>
      <c r="F82" s="80" t="str">
        <f t="shared" si="22"/>
        <v/>
      </c>
      <c r="G82" s="74" t="str">
        <f t="shared" si="23"/>
        <v/>
      </c>
      <c r="H82" s="76" t="str">
        <f t="shared" si="24"/>
        <v/>
      </c>
      <c r="I82" s="76"/>
      <c r="J82" s="77">
        <f>IF(X82=FALSE,((IF(Kosovnica!G85=1,Kosovnica!C85+PRIBITEK_TRAK)+IF(Kosovnica!H85=1,Kosovnica!C85+PRIBITEK_TRAK)+IF(Kosovnica!I85=1,Kosovnica!D85+PRIBITEK_TRAK)+IF(Kosovnica!J85=1,Kosovnica!D85+PRIBITEK_TRAK))/1000)*Kosovnica!E85,0)</f>
        <v>0</v>
      </c>
      <c r="K82" s="78" t="str">
        <f t="shared" si="25"/>
        <v/>
      </c>
      <c r="L82" s="75"/>
      <c r="M82" s="77">
        <f>IF(X82=FALSE,((IF(Kosovnica!G85=2,Kosovnica!C85+PRIBITEK_TRAK)+IF(Kosovnica!H85=2,Kosovnica!C85+PRIBITEK_TRAK)+IF(Kosovnica!I85=2,Kosovnica!D85+PRIBITEK_TRAK)+IF(Kosovnica!J85=2,Kosovnica!D85+PRIBITEK_TRAK))/1000)*Kosovnica!E85,0)</f>
        <v>0</v>
      </c>
      <c r="N82" s="78" t="str">
        <f t="shared" si="26"/>
        <v/>
      </c>
      <c r="O82" s="75"/>
      <c r="P82" s="77">
        <f>IF(X82=TRUE,((IF(Kosovnica!G85=1,Kosovnica!C85+PRIBITEK_TRAK)+IF(Kosovnica!H85=1,Kosovnica!C85+PRIBITEK_TRAK)+IF(Kosovnica!I85=1,Kosovnica!D85+PRIBITEK_TRAK)+IF(Kosovnica!J85=1,Kosovnica!D85+PRIBITEK_TRAK))/1000)*Kosovnica!E85,0)</f>
        <v>0</v>
      </c>
      <c r="Q82" s="78" t="str">
        <f t="shared" si="27"/>
        <v/>
      </c>
      <c r="R82" s="75"/>
      <c r="S82" s="77">
        <f>IF(X82=TRUE,((IF(Kosovnica!G85=2,Kosovnica!C85+PRIBITEK_TRAK)+IF(Kosovnica!H85=2,Kosovnica!C85+PRIBITEK_TRAK)+IF(Kosovnica!I85=2,Kosovnica!D85+PRIBITEK_TRAK)+IF(Kosovnica!J85=2,Kosovnica!D85+PRIBITEK_TRAK))/1000)*Kosovnica!E85,0)</f>
        <v>0</v>
      </c>
      <c r="T82" s="78" t="str">
        <f t="shared" si="28"/>
        <v/>
      </c>
      <c r="U82" s="47"/>
      <c r="V82" s="7" t="str">
        <f t="shared" si="29"/>
        <v/>
      </c>
      <c r="W82" s="7" t="str">
        <f t="shared" si="19"/>
        <v/>
      </c>
      <c r="X82" s="7" t="str" cm="1">
        <f t="array" ref="X82">IF(B82&lt;&gt;"",IF(SUMPRODUCT(--(ISNUMBER(SEARCH(LEPI36, Kosovnica!K85)))) &gt; 0, TRUE, FALSE),"")</f>
        <v/>
      </c>
      <c r="Z82" s="48" t="str">
        <f t="shared" si="30"/>
        <v/>
      </c>
      <c r="AA82" s="7">
        <f t="shared" si="31"/>
        <v>0</v>
      </c>
    </row>
    <row r="83" spans="1:27" ht="15.75" customHeight="1" x14ac:dyDescent="0.2">
      <c r="A83" s="44">
        <f t="shared" si="20"/>
        <v>71</v>
      </c>
      <c r="B83" s="45" t="str">
        <f>IF(Kosovnica!B86&lt;&gt;"",Kosovnica!B86,"")</f>
        <v/>
      </c>
      <c r="C83" s="46" t="str">
        <f>IF(Kosovnica!L86&lt;&gt;"",Kosovnica!L86,"")</f>
        <v/>
      </c>
      <c r="D83" s="74" t="str">
        <f>IF(B83&lt;&gt;"",(((Kosovnica!C86)*(Kosovnica!D86))*Kosovnica!E86*(IF(X83=TRUE,2,1)))/1000000,"")</f>
        <v/>
      </c>
      <c r="E83" s="74" t="str">
        <f t="shared" si="21"/>
        <v/>
      </c>
      <c r="F83" s="80" t="str">
        <f t="shared" si="22"/>
        <v/>
      </c>
      <c r="G83" s="74" t="str">
        <f t="shared" si="23"/>
        <v/>
      </c>
      <c r="H83" s="76" t="str">
        <f t="shared" si="24"/>
        <v/>
      </c>
      <c r="I83" s="76"/>
      <c r="J83" s="77">
        <f>IF(X83=FALSE,((IF(Kosovnica!G86=1,Kosovnica!C86+PRIBITEK_TRAK)+IF(Kosovnica!H86=1,Kosovnica!C86+PRIBITEK_TRAK)+IF(Kosovnica!I86=1,Kosovnica!D86+PRIBITEK_TRAK)+IF(Kosovnica!J86=1,Kosovnica!D86+PRIBITEK_TRAK))/1000)*Kosovnica!E86,0)</f>
        <v>0</v>
      </c>
      <c r="K83" s="78" t="str">
        <f t="shared" si="25"/>
        <v/>
      </c>
      <c r="L83" s="75"/>
      <c r="M83" s="77">
        <f>IF(X83=FALSE,((IF(Kosovnica!G86=2,Kosovnica!C86+PRIBITEK_TRAK)+IF(Kosovnica!H86=2,Kosovnica!C86+PRIBITEK_TRAK)+IF(Kosovnica!I86=2,Kosovnica!D86+PRIBITEK_TRAK)+IF(Kosovnica!J86=2,Kosovnica!D86+PRIBITEK_TRAK))/1000)*Kosovnica!E86,0)</f>
        <v>0</v>
      </c>
      <c r="N83" s="78" t="str">
        <f t="shared" si="26"/>
        <v/>
      </c>
      <c r="O83" s="75"/>
      <c r="P83" s="77">
        <f>IF(X83=TRUE,((IF(Kosovnica!G86=1,Kosovnica!C86+PRIBITEK_TRAK)+IF(Kosovnica!H86=1,Kosovnica!C86+PRIBITEK_TRAK)+IF(Kosovnica!I86=1,Kosovnica!D86+PRIBITEK_TRAK)+IF(Kosovnica!J86=1,Kosovnica!D86+PRIBITEK_TRAK))/1000)*Kosovnica!E86,0)</f>
        <v>0</v>
      </c>
      <c r="Q83" s="78" t="str">
        <f t="shared" si="27"/>
        <v/>
      </c>
      <c r="R83" s="75"/>
      <c r="S83" s="77">
        <f>IF(X83=TRUE,((IF(Kosovnica!G86=2,Kosovnica!C86+PRIBITEK_TRAK)+IF(Kosovnica!H86=2,Kosovnica!C86+PRIBITEK_TRAK)+IF(Kosovnica!I86=2,Kosovnica!D86+PRIBITEK_TRAK)+IF(Kosovnica!J86=2,Kosovnica!D86+PRIBITEK_TRAK))/1000)*Kosovnica!E86,0)</f>
        <v>0</v>
      </c>
      <c r="T83" s="78" t="str">
        <f t="shared" si="28"/>
        <v/>
      </c>
      <c r="U83" s="47"/>
      <c r="V83" s="7" t="str">
        <f t="shared" si="29"/>
        <v/>
      </c>
      <c r="W83" s="7" t="str">
        <f t="shared" si="19"/>
        <v/>
      </c>
      <c r="X83" s="7" t="str" cm="1">
        <f t="array" ref="X83">IF(B83&lt;&gt;"",IF(SUMPRODUCT(--(ISNUMBER(SEARCH(LEPI36, Kosovnica!K86)))) &gt; 0, TRUE, FALSE),"")</f>
        <v/>
      </c>
      <c r="Z83" s="48" t="str">
        <f t="shared" si="30"/>
        <v/>
      </c>
      <c r="AA83" s="7">
        <f t="shared" si="31"/>
        <v>0</v>
      </c>
    </row>
    <row r="84" spans="1:27" ht="15.75" customHeight="1" x14ac:dyDescent="0.2">
      <c r="A84" s="44">
        <f t="shared" si="20"/>
        <v>72</v>
      </c>
      <c r="B84" s="45" t="str">
        <f>IF(Kosovnica!B87&lt;&gt;"",Kosovnica!B87,"")</f>
        <v/>
      </c>
      <c r="C84" s="46" t="str">
        <f>IF(Kosovnica!L87&lt;&gt;"",Kosovnica!L87,"")</f>
        <v/>
      </c>
      <c r="D84" s="74" t="str">
        <f>IF(B84&lt;&gt;"",(((Kosovnica!C87)*(Kosovnica!D87))*Kosovnica!E87*(IF(X84=TRUE,2,1)))/1000000,"")</f>
        <v/>
      </c>
      <c r="E84" s="74" t="str">
        <f t="shared" si="21"/>
        <v/>
      </c>
      <c r="F84" s="80" t="str">
        <f t="shared" si="22"/>
        <v/>
      </c>
      <c r="G84" s="74" t="str">
        <f t="shared" si="23"/>
        <v/>
      </c>
      <c r="H84" s="76" t="str">
        <f t="shared" si="24"/>
        <v/>
      </c>
      <c r="I84" s="76"/>
      <c r="J84" s="77">
        <f>IF(X84=FALSE,((IF(Kosovnica!G87=1,Kosovnica!C87+PRIBITEK_TRAK)+IF(Kosovnica!H87=1,Kosovnica!C87+PRIBITEK_TRAK)+IF(Kosovnica!I87=1,Kosovnica!D87+PRIBITEK_TRAK)+IF(Kosovnica!J87=1,Kosovnica!D87+PRIBITEK_TRAK))/1000)*Kosovnica!E87,0)</f>
        <v>0</v>
      </c>
      <c r="K84" s="78" t="str">
        <f t="shared" si="25"/>
        <v/>
      </c>
      <c r="L84" s="75"/>
      <c r="M84" s="77">
        <f>IF(X84=FALSE,((IF(Kosovnica!G87=2,Kosovnica!C87+PRIBITEK_TRAK)+IF(Kosovnica!H87=2,Kosovnica!C87+PRIBITEK_TRAK)+IF(Kosovnica!I87=2,Kosovnica!D87+PRIBITEK_TRAK)+IF(Kosovnica!J87=2,Kosovnica!D87+PRIBITEK_TRAK))/1000)*Kosovnica!E87,0)</f>
        <v>0</v>
      </c>
      <c r="N84" s="78" t="str">
        <f t="shared" si="26"/>
        <v/>
      </c>
      <c r="O84" s="75"/>
      <c r="P84" s="77">
        <f>IF(X84=TRUE,((IF(Kosovnica!G87=1,Kosovnica!C87+PRIBITEK_TRAK)+IF(Kosovnica!H87=1,Kosovnica!C87+PRIBITEK_TRAK)+IF(Kosovnica!I87=1,Kosovnica!D87+PRIBITEK_TRAK)+IF(Kosovnica!J87=1,Kosovnica!D87+PRIBITEK_TRAK))/1000)*Kosovnica!E87,0)</f>
        <v>0</v>
      </c>
      <c r="Q84" s="78" t="str">
        <f t="shared" si="27"/>
        <v/>
      </c>
      <c r="R84" s="75"/>
      <c r="S84" s="77">
        <f>IF(X84=TRUE,((IF(Kosovnica!G87=2,Kosovnica!C87+PRIBITEK_TRAK)+IF(Kosovnica!H87=2,Kosovnica!C87+PRIBITEK_TRAK)+IF(Kosovnica!I87=2,Kosovnica!D87+PRIBITEK_TRAK)+IF(Kosovnica!J87=2,Kosovnica!D87+PRIBITEK_TRAK))/1000)*Kosovnica!E87,0)</f>
        <v>0</v>
      </c>
      <c r="T84" s="78" t="str">
        <f t="shared" si="28"/>
        <v/>
      </c>
      <c r="U84" s="47"/>
      <c r="V84" s="7" t="str">
        <f t="shared" si="29"/>
        <v/>
      </c>
      <c r="W84" s="7" t="str">
        <f t="shared" si="19"/>
        <v/>
      </c>
      <c r="X84" s="7" t="str" cm="1">
        <f t="array" ref="X84">IF(B84&lt;&gt;"",IF(SUMPRODUCT(--(ISNUMBER(SEARCH(LEPI36, Kosovnica!K87)))) &gt; 0, TRUE, FALSE),"")</f>
        <v/>
      </c>
      <c r="Z84" s="48" t="str">
        <f t="shared" si="30"/>
        <v/>
      </c>
      <c r="AA84" s="7">
        <f t="shared" si="31"/>
        <v>0</v>
      </c>
    </row>
    <row r="85" spans="1:27" ht="15.75" customHeight="1" x14ac:dyDescent="0.2">
      <c r="A85" s="44">
        <f t="shared" si="20"/>
        <v>73</v>
      </c>
      <c r="B85" s="45" t="str">
        <f>IF(Kosovnica!B88&lt;&gt;"",Kosovnica!B88,"")</f>
        <v/>
      </c>
      <c r="C85" s="46" t="str">
        <f>IF(Kosovnica!L88&lt;&gt;"",Kosovnica!L88,"")</f>
        <v/>
      </c>
      <c r="D85" s="74" t="str">
        <f>IF(B85&lt;&gt;"",(((Kosovnica!C88)*(Kosovnica!D88))*Kosovnica!E88*(IF(X85=TRUE,2,1)))/1000000,"")</f>
        <v/>
      </c>
      <c r="E85" s="74" t="str">
        <f t="shared" si="21"/>
        <v/>
      </c>
      <c r="F85" s="80" t="str">
        <f t="shared" si="22"/>
        <v/>
      </c>
      <c r="G85" s="74" t="str">
        <f t="shared" si="23"/>
        <v/>
      </c>
      <c r="H85" s="76" t="str">
        <f t="shared" si="24"/>
        <v/>
      </c>
      <c r="I85" s="76"/>
      <c r="J85" s="77">
        <f>IF(X85=FALSE,((IF(Kosovnica!G88=1,Kosovnica!C88+PRIBITEK_TRAK)+IF(Kosovnica!H88=1,Kosovnica!C88+PRIBITEK_TRAK)+IF(Kosovnica!I88=1,Kosovnica!D88+PRIBITEK_TRAK)+IF(Kosovnica!J88=1,Kosovnica!D88+PRIBITEK_TRAK))/1000)*Kosovnica!E88,0)</f>
        <v>0</v>
      </c>
      <c r="K85" s="78" t="str">
        <f t="shared" si="25"/>
        <v/>
      </c>
      <c r="L85" s="75"/>
      <c r="M85" s="77">
        <f>IF(X85=FALSE,((IF(Kosovnica!G88=2,Kosovnica!C88+PRIBITEK_TRAK)+IF(Kosovnica!H88=2,Kosovnica!C88+PRIBITEK_TRAK)+IF(Kosovnica!I88=2,Kosovnica!D88+PRIBITEK_TRAK)+IF(Kosovnica!J88=2,Kosovnica!D88+PRIBITEK_TRAK))/1000)*Kosovnica!E88,0)</f>
        <v>0</v>
      </c>
      <c r="N85" s="78" t="str">
        <f t="shared" si="26"/>
        <v/>
      </c>
      <c r="O85" s="75"/>
      <c r="P85" s="77">
        <f>IF(X85=TRUE,((IF(Kosovnica!G88=1,Kosovnica!C88+PRIBITEK_TRAK)+IF(Kosovnica!H88=1,Kosovnica!C88+PRIBITEK_TRAK)+IF(Kosovnica!I88=1,Kosovnica!D88+PRIBITEK_TRAK)+IF(Kosovnica!J88=1,Kosovnica!D88+PRIBITEK_TRAK))/1000)*Kosovnica!E88,0)</f>
        <v>0</v>
      </c>
      <c r="Q85" s="78" t="str">
        <f t="shared" si="27"/>
        <v/>
      </c>
      <c r="R85" s="75"/>
      <c r="S85" s="77">
        <f>IF(X85=TRUE,((IF(Kosovnica!G88=2,Kosovnica!C88+PRIBITEK_TRAK)+IF(Kosovnica!H88=2,Kosovnica!C88+PRIBITEK_TRAK)+IF(Kosovnica!I88=2,Kosovnica!D88+PRIBITEK_TRAK)+IF(Kosovnica!J88=2,Kosovnica!D88+PRIBITEK_TRAK))/1000)*Kosovnica!E88,0)</f>
        <v>0</v>
      </c>
      <c r="T85" s="78" t="str">
        <f t="shared" si="28"/>
        <v/>
      </c>
      <c r="U85" s="47"/>
      <c r="V85" s="7" t="str">
        <f t="shared" si="29"/>
        <v/>
      </c>
      <c r="W85" s="7" t="str">
        <f t="shared" si="19"/>
        <v/>
      </c>
      <c r="X85" s="7" t="str" cm="1">
        <f t="array" ref="X85">IF(B85&lt;&gt;"",IF(SUMPRODUCT(--(ISNUMBER(SEARCH(LEPI36, Kosovnica!K88)))) &gt; 0, TRUE, FALSE),"")</f>
        <v/>
      </c>
      <c r="Z85" s="48" t="str">
        <f t="shared" si="30"/>
        <v/>
      </c>
      <c r="AA85" s="7">
        <f t="shared" si="31"/>
        <v>0</v>
      </c>
    </row>
    <row r="86" spans="1:27" ht="15.75" customHeight="1" x14ac:dyDescent="0.2">
      <c r="A86" s="44">
        <f t="shared" si="20"/>
        <v>74</v>
      </c>
      <c r="B86" s="45" t="str">
        <f>IF(Kosovnica!B89&lt;&gt;"",Kosovnica!B89,"")</f>
        <v/>
      </c>
      <c r="C86" s="46" t="str">
        <f>IF(Kosovnica!L89&lt;&gt;"",Kosovnica!L89,"")</f>
        <v/>
      </c>
      <c r="D86" s="74" t="str">
        <f>IF(B86&lt;&gt;"",(((Kosovnica!C89)*(Kosovnica!D89))*Kosovnica!E89*(IF(X86=TRUE,2,1)))/1000000,"")</f>
        <v/>
      </c>
      <c r="E86" s="74" t="str">
        <f t="shared" si="21"/>
        <v/>
      </c>
      <c r="F86" s="80" t="str">
        <f t="shared" si="22"/>
        <v/>
      </c>
      <c r="G86" s="74" t="str">
        <f t="shared" si="23"/>
        <v/>
      </c>
      <c r="H86" s="76" t="str">
        <f t="shared" si="24"/>
        <v/>
      </c>
      <c r="I86" s="76"/>
      <c r="J86" s="77">
        <f>IF(X86=FALSE,((IF(Kosovnica!G89=1,Kosovnica!C89+PRIBITEK_TRAK)+IF(Kosovnica!H89=1,Kosovnica!C89+PRIBITEK_TRAK)+IF(Kosovnica!I89=1,Kosovnica!D89+PRIBITEK_TRAK)+IF(Kosovnica!J89=1,Kosovnica!D89+PRIBITEK_TRAK))/1000)*Kosovnica!E89,0)</f>
        <v>0</v>
      </c>
      <c r="K86" s="78" t="str">
        <f t="shared" si="25"/>
        <v/>
      </c>
      <c r="L86" s="75"/>
      <c r="M86" s="77">
        <f>IF(X86=FALSE,((IF(Kosovnica!G89=2,Kosovnica!C89+PRIBITEK_TRAK)+IF(Kosovnica!H89=2,Kosovnica!C89+PRIBITEK_TRAK)+IF(Kosovnica!I89=2,Kosovnica!D89+PRIBITEK_TRAK)+IF(Kosovnica!J89=2,Kosovnica!D89+PRIBITEK_TRAK))/1000)*Kosovnica!E89,0)</f>
        <v>0</v>
      </c>
      <c r="N86" s="78" t="str">
        <f t="shared" si="26"/>
        <v/>
      </c>
      <c r="O86" s="75"/>
      <c r="P86" s="77">
        <f>IF(X86=TRUE,((IF(Kosovnica!G89=1,Kosovnica!C89+PRIBITEK_TRAK)+IF(Kosovnica!H89=1,Kosovnica!C89+PRIBITEK_TRAK)+IF(Kosovnica!I89=1,Kosovnica!D89+PRIBITEK_TRAK)+IF(Kosovnica!J89=1,Kosovnica!D89+PRIBITEK_TRAK))/1000)*Kosovnica!E89,0)</f>
        <v>0</v>
      </c>
      <c r="Q86" s="78" t="str">
        <f t="shared" si="27"/>
        <v/>
      </c>
      <c r="R86" s="75"/>
      <c r="S86" s="77">
        <f>IF(X86=TRUE,((IF(Kosovnica!G89=2,Kosovnica!C89+PRIBITEK_TRAK)+IF(Kosovnica!H89=2,Kosovnica!C89+PRIBITEK_TRAK)+IF(Kosovnica!I89=2,Kosovnica!D89+PRIBITEK_TRAK)+IF(Kosovnica!J89=2,Kosovnica!D89+PRIBITEK_TRAK))/1000)*Kosovnica!E89,0)</f>
        <v>0</v>
      </c>
      <c r="T86" s="78" t="str">
        <f t="shared" si="28"/>
        <v/>
      </c>
      <c r="U86" s="47"/>
      <c r="V86" s="7" t="str">
        <f t="shared" si="29"/>
        <v/>
      </c>
      <c r="W86" s="7" t="str">
        <f t="shared" si="19"/>
        <v/>
      </c>
      <c r="X86" s="7" t="str" cm="1">
        <f t="array" ref="X86">IF(B86&lt;&gt;"",IF(SUMPRODUCT(--(ISNUMBER(SEARCH(LEPI36, Kosovnica!K89)))) &gt; 0, TRUE, FALSE),"")</f>
        <v/>
      </c>
      <c r="Z86" s="48" t="str">
        <f t="shared" si="30"/>
        <v/>
      </c>
      <c r="AA86" s="7">
        <f t="shared" si="31"/>
        <v>0</v>
      </c>
    </row>
    <row r="87" spans="1:27" ht="15.75" customHeight="1" x14ac:dyDescent="0.2">
      <c r="A87" s="44">
        <f t="shared" si="20"/>
        <v>75</v>
      </c>
      <c r="B87" s="45" t="str">
        <f>IF(Kosovnica!B90&lt;&gt;"",Kosovnica!B90,"")</f>
        <v/>
      </c>
      <c r="C87" s="46" t="str">
        <f>IF(Kosovnica!L90&lt;&gt;"",Kosovnica!L90,"")</f>
        <v/>
      </c>
      <c r="D87" s="74" t="str">
        <f>IF(B87&lt;&gt;"",(((Kosovnica!C90)*(Kosovnica!D90))*Kosovnica!E90*(IF(X87=TRUE,2,1)))/1000000,"")</f>
        <v/>
      </c>
      <c r="E87" s="74" t="str">
        <f t="shared" si="21"/>
        <v/>
      </c>
      <c r="F87" s="80" t="str">
        <f t="shared" si="22"/>
        <v/>
      </c>
      <c r="G87" s="74" t="str">
        <f t="shared" si="23"/>
        <v/>
      </c>
      <c r="H87" s="76" t="str">
        <f t="shared" si="24"/>
        <v/>
      </c>
      <c r="I87" s="76"/>
      <c r="J87" s="77">
        <f>IF(X87=FALSE,((IF(Kosovnica!G90=1,Kosovnica!C90+PRIBITEK_TRAK)+IF(Kosovnica!H90=1,Kosovnica!C90+PRIBITEK_TRAK)+IF(Kosovnica!I90=1,Kosovnica!D90+PRIBITEK_TRAK)+IF(Kosovnica!J90=1,Kosovnica!D90+PRIBITEK_TRAK))/1000)*Kosovnica!E90,0)</f>
        <v>0</v>
      </c>
      <c r="K87" s="78" t="str">
        <f t="shared" si="25"/>
        <v/>
      </c>
      <c r="L87" s="75"/>
      <c r="M87" s="77">
        <f>IF(X87=FALSE,((IF(Kosovnica!G90=2,Kosovnica!C90+PRIBITEK_TRAK)+IF(Kosovnica!H90=2,Kosovnica!C90+PRIBITEK_TRAK)+IF(Kosovnica!I90=2,Kosovnica!D90+PRIBITEK_TRAK)+IF(Kosovnica!J90=2,Kosovnica!D90+PRIBITEK_TRAK))/1000)*Kosovnica!E90,0)</f>
        <v>0</v>
      </c>
      <c r="N87" s="78" t="str">
        <f t="shared" si="26"/>
        <v/>
      </c>
      <c r="O87" s="75"/>
      <c r="P87" s="77">
        <f>IF(X87=TRUE,((IF(Kosovnica!G90=1,Kosovnica!C90+PRIBITEK_TRAK)+IF(Kosovnica!H90=1,Kosovnica!C90+PRIBITEK_TRAK)+IF(Kosovnica!I90=1,Kosovnica!D90+PRIBITEK_TRAK)+IF(Kosovnica!J90=1,Kosovnica!D90+PRIBITEK_TRAK))/1000)*Kosovnica!E90,0)</f>
        <v>0</v>
      </c>
      <c r="Q87" s="78" t="str">
        <f t="shared" si="27"/>
        <v/>
      </c>
      <c r="R87" s="75"/>
      <c r="S87" s="77">
        <f>IF(X87=TRUE,((IF(Kosovnica!G90=2,Kosovnica!C90+PRIBITEK_TRAK)+IF(Kosovnica!H90=2,Kosovnica!C90+PRIBITEK_TRAK)+IF(Kosovnica!I90=2,Kosovnica!D90+PRIBITEK_TRAK)+IF(Kosovnica!J90=2,Kosovnica!D90+PRIBITEK_TRAK))/1000)*Kosovnica!E90,0)</f>
        <v>0</v>
      </c>
      <c r="T87" s="78" t="str">
        <f t="shared" si="28"/>
        <v/>
      </c>
      <c r="U87" s="47"/>
      <c r="V87" s="7" t="str">
        <f t="shared" si="29"/>
        <v/>
      </c>
      <c r="W87" s="7" t="str">
        <f t="shared" si="19"/>
        <v/>
      </c>
      <c r="X87" s="7" t="str" cm="1">
        <f t="array" ref="X87">IF(B87&lt;&gt;"",IF(SUMPRODUCT(--(ISNUMBER(SEARCH(LEPI36, Kosovnica!K90)))) &gt; 0, TRUE, FALSE),"")</f>
        <v/>
      </c>
      <c r="Z87" s="48" t="str">
        <f t="shared" si="30"/>
        <v/>
      </c>
      <c r="AA87" s="7">
        <f t="shared" si="31"/>
        <v>0</v>
      </c>
    </row>
    <row r="88" spans="1:27" ht="15.75" customHeight="1" x14ac:dyDescent="0.2">
      <c r="A88" s="44">
        <f t="shared" si="20"/>
        <v>76</v>
      </c>
      <c r="B88" s="45" t="str">
        <f>IF(Kosovnica!B91&lt;&gt;"",Kosovnica!B91,"")</f>
        <v/>
      </c>
      <c r="C88" s="46" t="str">
        <f>IF(Kosovnica!L91&lt;&gt;"",Kosovnica!L91,"")</f>
        <v/>
      </c>
      <c r="D88" s="74" t="str">
        <f>IF(B88&lt;&gt;"",(((Kosovnica!C91)*(Kosovnica!D91))*Kosovnica!E91*(IF(X88=TRUE,2,1)))/1000000,"")</f>
        <v/>
      </c>
      <c r="E88" s="74" t="str">
        <f t="shared" si="21"/>
        <v/>
      </c>
      <c r="F88" s="80" t="str">
        <f t="shared" si="22"/>
        <v/>
      </c>
      <c r="G88" s="74" t="str">
        <f t="shared" si="23"/>
        <v/>
      </c>
      <c r="H88" s="76" t="str">
        <f t="shared" si="24"/>
        <v/>
      </c>
      <c r="I88" s="76"/>
      <c r="J88" s="77">
        <f>IF(X88=FALSE,((IF(Kosovnica!G91=1,Kosovnica!C91+PRIBITEK_TRAK)+IF(Kosovnica!H91=1,Kosovnica!C91+PRIBITEK_TRAK)+IF(Kosovnica!I91=1,Kosovnica!D91+PRIBITEK_TRAK)+IF(Kosovnica!J91=1,Kosovnica!D91+PRIBITEK_TRAK))/1000)*Kosovnica!E91,0)</f>
        <v>0</v>
      </c>
      <c r="K88" s="78" t="str">
        <f t="shared" si="25"/>
        <v/>
      </c>
      <c r="L88" s="75"/>
      <c r="M88" s="77">
        <f>IF(X88=FALSE,((IF(Kosovnica!G91=2,Kosovnica!C91+PRIBITEK_TRAK)+IF(Kosovnica!H91=2,Kosovnica!C91+PRIBITEK_TRAK)+IF(Kosovnica!I91=2,Kosovnica!D91+PRIBITEK_TRAK)+IF(Kosovnica!J91=2,Kosovnica!D91+PRIBITEK_TRAK))/1000)*Kosovnica!E91,0)</f>
        <v>0</v>
      </c>
      <c r="N88" s="78" t="str">
        <f t="shared" si="26"/>
        <v/>
      </c>
      <c r="O88" s="75"/>
      <c r="P88" s="77">
        <f>IF(X88=TRUE,((IF(Kosovnica!G91=1,Kosovnica!C91+PRIBITEK_TRAK)+IF(Kosovnica!H91=1,Kosovnica!C91+PRIBITEK_TRAK)+IF(Kosovnica!I91=1,Kosovnica!D91+PRIBITEK_TRAK)+IF(Kosovnica!J91=1,Kosovnica!D91+PRIBITEK_TRAK))/1000)*Kosovnica!E91,0)</f>
        <v>0</v>
      </c>
      <c r="Q88" s="78" t="str">
        <f t="shared" si="27"/>
        <v/>
      </c>
      <c r="R88" s="75"/>
      <c r="S88" s="77">
        <f>IF(X88=TRUE,((IF(Kosovnica!G91=2,Kosovnica!C91+PRIBITEK_TRAK)+IF(Kosovnica!H91=2,Kosovnica!C91+PRIBITEK_TRAK)+IF(Kosovnica!I91=2,Kosovnica!D91+PRIBITEK_TRAK)+IF(Kosovnica!J91=2,Kosovnica!D91+PRIBITEK_TRAK))/1000)*Kosovnica!E91,0)</f>
        <v>0</v>
      </c>
      <c r="T88" s="78" t="str">
        <f t="shared" si="28"/>
        <v/>
      </c>
      <c r="U88" s="47"/>
      <c r="V88" s="7" t="str">
        <f t="shared" si="29"/>
        <v/>
      </c>
      <c r="W88" s="7" t="str">
        <f t="shared" si="19"/>
        <v/>
      </c>
      <c r="X88" s="7" t="str" cm="1">
        <f t="array" ref="X88">IF(B88&lt;&gt;"",IF(SUMPRODUCT(--(ISNUMBER(SEARCH(LEPI36, Kosovnica!K91)))) &gt; 0, TRUE, FALSE),"")</f>
        <v/>
      </c>
      <c r="Z88" s="48" t="str">
        <f t="shared" si="30"/>
        <v/>
      </c>
      <c r="AA88" s="7">
        <f t="shared" si="31"/>
        <v>0</v>
      </c>
    </row>
    <row r="89" spans="1:27" ht="15.75" customHeight="1" x14ac:dyDescent="0.2">
      <c r="A89" s="44">
        <f t="shared" si="20"/>
        <v>77</v>
      </c>
      <c r="B89" s="45" t="str">
        <f>IF(Kosovnica!B92&lt;&gt;"",Kosovnica!B92,"")</f>
        <v/>
      </c>
      <c r="C89" s="46" t="str">
        <f>IF(Kosovnica!L92&lt;&gt;"",Kosovnica!L92,"")</f>
        <v/>
      </c>
      <c r="D89" s="74" t="str">
        <f>IF(B89&lt;&gt;"",(((Kosovnica!C92)*(Kosovnica!D92))*Kosovnica!E92*(IF(X89=TRUE,2,1)))/1000000,"")</f>
        <v/>
      </c>
      <c r="E89" s="74" t="str">
        <f t="shared" si="21"/>
        <v/>
      </c>
      <c r="F89" s="80" t="str">
        <f t="shared" si="22"/>
        <v/>
      </c>
      <c r="G89" s="74" t="str">
        <f t="shared" si="23"/>
        <v/>
      </c>
      <c r="H89" s="76" t="str">
        <f t="shared" si="24"/>
        <v/>
      </c>
      <c r="I89" s="76"/>
      <c r="J89" s="77">
        <f>IF(X89=FALSE,((IF(Kosovnica!G92=1,Kosovnica!C92+PRIBITEK_TRAK)+IF(Kosovnica!H92=1,Kosovnica!C92+PRIBITEK_TRAK)+IF(Kosovnica!I92=1,Kosovnica!D92+PRIBITEK_TRAK)+IF(Kosovnica!J92=1,Kosovnica!D92+PRIBITEK_TRAK))/1000)*Kosovnica!E92,0)</f>
        <v>0</v>
      </c>
      <c r="K89" s="78" t="str">
        <f t="shared" si="25"/>
        <v/>
      </c>
      <c r="L89" s="75"/>
      <c r="M89" s="77">
        <f>IF(X89=FALSE,((IF(Kosovnica!G92=2,Kosovnica!C92+PRIBITEK_TRAK)+IF(Kosovnica!H92=2,Kosovnica!C92+PRIBITEK_TRAK)+IF(Kosovnica!I92=2,Kosovnica!D92+PRIBITEK_TRAK)+IF(Kosovnica!J92=2,Kosovnica!D92+PRIBITEK_TRAK))/1000)*Kosovnica!E92,0)</f>
        <v>0</v>
      </c>
      <c r="N89" s="78" t="str">
        <f t="shared" si="26"/>
        <v/>
      </c>
      <c r="O89" s="75"/>
      <c r="P89" s="77">
        <f>IF(X89=TRUE,((IF(Kosovnica!G92=1,Kosovnica!C92+PRIBITEK_TRAK)+IF(Kosovnica!H92=1,Kosovnica!C92+PRIBITEK_TRAK)+IF(Kosovnica!I92=1,Kosovnica!D92+PRIBITEK_TRAK)+IF(Kosovnica!J92=1,Kosovnica!D92+PRIBITEK_TRAK))/1000)*Kosovnica!E92,0)</f>
        <v>0</v>
      </c>
      <c r="Q89" s="78" t="str">
        <f t="shared" si="27"/>
        <v/>
      </c>
      <c r="R89" s="75"/>
      <c r="S89" s="77">
        <f>IF(X89=TRUE,((IF(Kosovnica!G92=2,Kosovnica!C92+PRIBITEK_TRAK)+IF(Kosovnica!H92=2,Kosovnica!C92+PRIBITEK_TRAK)+IF(Kosovnica!I92=2,Kosovnica!D92+PRIBITEK_TRAK)+IF(Kosovnica!J92=2,Kosovnica!D92+PRIBITEK_TRAK))/1000)*Kosovnica!E92,0)</f>
        <v>0</v>
      </c>
      <c r="T89" s="78" t="str">
        <f t="shared" si="28"/>
        <v/>
      </c>
      <c r="U89" s="47"/>
      <c r="V89" s="7" t="str">
        <f t="shared" si="29"/>
        <v/>
      </c>
      <c r="W89" s="7" t="str">
        <f t="shared" si="19"/>
        <v/>
      </c>
      <c r="X89" s="7" t="str" cm="1">
        <f t="array" ref="X89">IF(B89&lt;&gt;"",IF(SUMPRODUCT(--(ISNUMBER(SEARCH(LEPI36, Kosovnica!K92)))) &gt; 0, TRUE, FALSE),"")</f>
        <v/>
      </c>
      <c r="Z89" s="48" t="str">
        <f t="shared" si="30"/>
        <v/>
      </c>
      <c r="AA89" s="7">
        <f t="shared" si="31"/>
        <v>0</v>
      </c>
    </row>
    <row r="90" spans="1:27" ht="15.75" customHeight="1" x14ac:dyDescent="0.2">
      <c r="A90" s="44">
        <f t="shared" si="20"/>
        <v>78</v>
      </c>
      <c r="B90" s="45" t="str">
        <f>IF(Kosovnica!B93&lt;&gt;"",Kosovnica!B93,"")</f>
        <v/>
      </c>
      <c r="C90" s="46" t="str">
        <f>IF(Kosovnica!L93&lt;&gt;"",Kosovnica!L93,"")</f>
        <v/>
      </c>
      <c r="D90" s="74" t="str">
        <f>IF(B90&lt;&gt;"",(((Kosovnica!C93)*(Kosovnica!D93))*Kosovnica!E93*(IF(X90=TRUE,2,1)))/1000000,"")</f>
        <v/>
      </c>
      <c r="E90" s="74" t="str">
        <f t="shared" si="21"/>
        <v/>
      </c>
      <c r="F90" s="80" t="str">
        <f t="shared" si="22"/>
        <v/>
      </c>
      <c r="G90" s="74" t="str">
        <f t="shared" si="23"/>
        <v/>
      </c>
      <c r="H90" s="76" t="str">
        <f t="shared" si="24"/>
        <v/>
      </c>
      <c r="I90" s="76"/>
      <c r="J90" s="77">
        <f>IF(X90=FALSE,((IF(Kosovnica!G93=1,Kosovnica!C93+PRIBITEK_TRAK)+IF(Kosovnica!H93=1,Kosovnica!C93+PRIBITEK_TRAK)+IF(Kosovnica!I93=1,Kosovnica!D93+PRIBITEK_TRAK)+IF(Kosovnica!J93=1,Kosovnica!D93+PRIBITEK_TRAK))/1000)*Kosovnica!E93,0)</f>
        <v>0</v>
      </c>
      <c r="K90" s="78" t="str">
        <f t="shared" si="25"/>
        <v/>
      </c>
      <c r="L90" s="75"/>
      <c r="M90" s="77">
        <f>IF(X90=FALSE,((IF(Kosovnica!G93=2,Kosovnica!C93+PRIBITEK_TRAK)+IF(Kosovnica!H93=2,Kosovnica!C93+PRIBITEK_TRAK)+IF(Kosovnica!I93=2,Kosovnica!D93+PRIBITEK_TRAK)+IF(Kosovnica!J93=2,Kosovnica!D93+PRIBITEK_TRAK))/1000)*Kosovnica!E93,0)</f>
        <v>0</v>
      </c>
      <c r="N90" s="78" t="str">
        <f t="shared" si="26"/>
        <v/>
      </c>
      <c r="O90" s="75"/>
      <c r="P90" s="77">
        <f>IF(X90=TRUE,((IF(Kosovnica!G93=1,Kosovnica!C93+PRIBITEK_TRAK)+IF(Kosovnica!H93=1,Kosovnica!C93+PRIBITEK_TRAK)+IF(Kosovnica!I93=1,Kosovnica!D93+PRIBITEK_TRAK)+IF(Kosovnica!J93=1,Kosovnica!D93+PRIBITEK_TRAK))/1000)*Kosovnica!E93,0)</f>
        <v>0</v>
      </c>
      <c r="Q90" s="78" t="str">
        <f t="shared" si="27"/>
        <v/>
      </c>
      <c r="R90" s="75"/>
      <c r="S90" s="77">
        <f>IF(X90=TRUE,((IF(Kosovnica!G93=2,Kosovnica!C93+PRIBITEK_TRAK)+IF(Kosovnica!H93=2,Kosovnica!C93+PRIBITEK_TRAK)+IF(Kosovnica!I93=2,Kosovnica!D93+PRIBITEK_TRAK)+IF(Kosovnica!J93=2,Kosovnica!D93+PRIBITEK_TRAK))/1000)*Kosovnica!E93,0)</f>
        <v>0</v>
      </c>
      <c r="T90" s="78" t="str">
        <f t="shared" si="28"/>
        <v/>
      </c>
      <c r="U90" s="47"/>
      <c r="V90" s="7" t="str">
        <f t="shared" si="29"/>
        <v/>
      </c>
      <c r="W90" s="7" t="str">
        <f t="shared" si="19"/>
        <v/>
      </c>
      <c r="X90" s="7" t="str" cm="1">
        <f t="array" ref="X90">IF(B90&lt;&gt;"",IF(SUMPRODUCT(--(ISNUMBER(SEARCH(LEPI36, Kosovnica!K93)))) &gt; 0, TRUE, FALSE),"")</f>
        <v/>
      </c>
      <c r="Z90" s="48" t="str">
        <f t="shared" si="30"/>
        <v/>
      </c>
      <c r="AA90" s="7">
        <f t="shared" si="31"/>
        <v>0</v>
      </c>
    </row>
    <row r="91" spans="1:27" ht="15.75" customHeight="1" x14ac:dyDescent="0.2">
      <c r="A91" s="44">
        <f t="shared" si="20"/>
        <v>79</v>
      </c>
      <c r="B91" s="45" t="str">
        <f>IF(Kosovnica!B94&lt;&gt;"",Kosovnica!B94,"")</f>
        <v/>
      </c>
      <c r="C91" s="46" t="str">
        <f>IF(Kosovnica!L94&lt;&gt;"",Kosovnica!L94,"")</f>
        <v/>
      </c>
      <c r="D91" s="74" t="str">
        <f>IF(B91&lt;&gt;"",(((Kosovnica!C94)*(Kosovnica!D94))*Kosovnica!E94*(IF(X91=TRUE,2,1)))/1000000,"")</f>
        <v/>
      </c>
      <c r="E91" s="74" t="str">
        <f t="shared" si="21"/>
        <v/>
      </c>
      <c r="F91" s="80" t="str">
        <f t="shared" si="22"/>
        <v/>
      </c>
      <c r="G91" s="74" t="str">
        <f t="shared" si="23"/>
        <v/>
      </c>
      <c r="H91" s="76" t="str">
        <f t="shared" si="24"/>
        <v/>
      </c>
      <c r="I91" s="76"/>
      <c r="J91" s="77">
        <f>IF(X91=FALSE,((IF(Kosovnica!G94=1,Kosovnica!C94+PRIBITEK_TRAK)+IF(Kosovnica!H94=1,Kosovnica!C94+PRIBITEK_TRAK)+IF(Kosovnica!I94=1,Kosovnica!D94+PRIBITEK_TRAK)+IF(Kosovnica!J94=1,Kosovnica!D94+PRIBITEK_TRAK))/1000)*Kosovnica!E94,0)</f>
        <v>0</v>
      </c>
      <c r="K91" s="78" t="str">
        <f t="shared" si="25"/>
        <v/>
      </c>
      <c r="L91" s="75"/>
      <c r="M91" s="77">
        <f>IF(X91=FALSE,((IF(Kosovnica!G94=2,Kosovnica!C94+PRIBITEK_TRAK)+IF(Kosovnica!H94=2,Kosovnica!C94+PRIBITEK_TRAK)+IF(Kosovnica!I94=2,Kosovnica!D94+PRIBITEK_TRAK)+IF(Kosovnica!J94=2,Kosovnica!D94+PRIBITEK_TRAK))/1000)*Kosovnica!E94,0)</f>
        <v>0</v>
      </c>
      <c r="N91" s="78" t="str">
        <f t="shared" si="26"/>
        <v/>
      </c>
      <c r="O91" s="75"/>
      <c r="P91" s="77">
        <f>IF(X91=TRUE,((IF(Kosovnica!G94=1,Kosovnica!C94+PRIBITEK_TRAK)+IF(Kosovnica!H94=1,Kosovnica!C94+PRIBITEK_TRAK)+IF(Kosovnica!I94=1,Kosovnica!D94+PRIBITEK_TRAK)+IF(Kosovnica!J94=1,Kosovnica!D94+PRIBITEK_TRAK))/1000)*Kosovnica!E94,0)</f>
        <v>0</v>
      </c>
      <c r="Q91" s="78" t="str">
        <f t="shared" si="27"/>
        <v/>
      </c>
      <c r="R91" s="75"/>
      <c r="S91" s="77">
        <f>IF(X91=TRUE,((IF(Kosovnica!G94=2,Kosovnica!C94+PRIBITEK_TRAK)+IF(Kosovnica!H94=2,Kosovnica!C94+PRIBITEK_TRAK)+IF(Kosovnica!I94=2,Kosovnica!D94+PRIBITEK_TRAK)+IF(Kosovnica!J94=2,Kosovnica!D94+PRIBITEK_TRAK))/1000)*Kosovnica!E94,0)</f>
        <v>0</v>
      </c>
      <c r="T91" s="78" t="str">
        <f t="shared" si="28"/>
        <v/>
      </c>
      <c r="U91" s="47"/>
      <c r="V91" s="7" t="str">
        <f t="shared" si="29"/>
        <v/>
      </c>
      <c r="W91" s="7" t="str">
        <f t="shared" si="19"/>
        <v/>
      </c>
      <c r="X91" s="7" t="str" cm="1">
        <f t="array" ref="X91">IF(B91&lt;&gt;"",IF(SUMPRODUCT(--(ISNUMBER(SEARCH(LEPI36, Kosovnica!K94)))) &gt; 0, TRUE, FALSE),"")</f>
        <v/>
      </c>
      <c r="Z91" s="48" t="str">
        <f t="shared" si="30"/>
        <v/>
      </c>
      <c r="AA91" s="7">
        <f t="shared" si="31"/>
        <v>0</v>
      </c>
    </row>
    <row r="92" spans="1:27" ht="15.75" customHeight="1" x14ac:dyDescent="0.2">
      <c r="A92" s="44">
        <f t="shared" si="20"/>
        <v>80</v>
      </c>
      <c r="B92" s="45" t="str">
        <f>IF(Kosovnica!B95&lt;&gt;"",Kosovnica!B95,"")</f>
        <v/>
      </c>
      <c r="C92" s="46" t="str">
        <f>IF(Kosovnica!L95&lt;&gt;"",Kosovnica!L95,"")</f>
        <v/>
      </c>
      <c r="D92" s="74" t="str">
        <f>IF(B92&lt;&gt;"",(((Kosovnica!C95)*(Kosovnica!D95))*Kosovnica!E95*(IF(X92=TRUE,2,1)))/1000000,"")</f>
        <v/>
      </c>
      <c r="E92" s="74" t="str">
        <f t="shared" si="21"/>
        <v/>
      </c>
      <c r="F92" s="80" t="str">
        <f t="shared" si="22"/>
        <v/>
      </c>
      <c r="G92" s="74" t="str">
        <f t="shared" si="23"/>
        <v/>
      </c>
      <c r="H92" s="76" t="str">
        <f t="shared" si="24"/>
        <v/>
      </c>
      <c r="I92" s="76"/>
      <c r="J92" s="77">
        <f>IF(X92=FALSE,((IF(Kosovnica!G95=1,Kosovnica!C95+PRIBITEK_TRAK)+IF(Kosovnica!H95=1,Kosovnica!C95+PRIBITEK_TRAK)+IF(Kosovnica!I95=1,Kosovnica!D95+PRIBITEK_TRAK)+IF(Kosovnica!J95=1,Kosovnica!D95+PRIBITEK_TRAK))/1000)*Kosovnica!E95,0)</f>
        <v>0</v>
      </c>
      <c r="K92" s="78" t="str">
        <f t="shared" si="25"/>
        <v/>
      </c>
      <c r="L92" s="75"/>
      <c r="M92" s="77">
        <f>IF(X92=FALSE,((IF(Kosovnica!G95=2,Kosovnica!C95+PRIBITEK_TRAK)+IF(Kosovnica!H95=2,Kosovnica!C95+PRIBITEK_TRAK)+IF(Kosovnica!I95=2,Kosovnica!D95+PRIBITEK_TRAK)+IF(Kosovnica!J95=2,Kosovnica!D95+PRIBITEK_TRAK))/1000)*Kosovnica!E95,0)</f>
        <v>0</v>
      </c>
      <c r="N92" s="78" t="str">
        <f t="shared" si="26"/>
        <v/>
      </c>
      <c r="O92" s="75"/>
      <c r="P92" s="77">
        <f>IF(X92=TRUE,((IF(Kosovnica!G95=1,Kosovnica!C95+PRIBITEK_TRAK)+IF(Kosovnica!H95=1,Kosovnica!C95+PRIBITEK_TRAK)+IF(Kosovnica!I95=1,Kosovnica!D95+PRIBITEK_TRAK)+IF(Kosovnica!J95=1,Kosovnica!D95+PRIBITEK_TRAK))/1000)*Kosovnica!E95,0)</f>
        <v>0</v>
      </c>
      <c r="Q92" s="78" t="str">
        <f t="shared" si="27"/>
        <v/>
      </c>
      <c r="R92" s="75"/>
      <c r="S92" s="77">
        <f>IF(X92=TRUE,((IF(Kosovnica!G95=2,Kosovnica!C95+PRIBITEK_TRAK)+IF(Kosovnica!H95=2,Kosovnica!C95+PRIBITEK_TRAK)+IF(Kosovnica!I95=2,Kosovnica!D95+PRIBITEK_TRAK)+IF(Kosovnica!J95=2,Kosovnica!D95+PRIBITEK_TRAK))/1000)*Kosovnica!E95,0)</f>
        <v>0</v>
      </c>
      <c r="T92" s="78" t="str">
        <f t="shared" si="28"/>
        <v/>
      </c>
      <c r="U92" s="47"/>
      <c r="V92" s="7" t="str">
        <f t="shared" si="29"/>
        <v/>
      </c>
      <c r="W92" s="7" t="str">
        <f t="shared" si="19"/>
        <v/>
      </c>
      <c r="X92" s="7" t="str" cm="1">
        <f t="array" ref="X92">IF(B92&lt;&gt;"",IF(SUMPRODUCT(--(ISNUMBER(SEARCH(LEPI36, Kosovnica!K95)))) &gt; 0, TRUE, FALSE),"")</f>
        <v/>
      </c>
      <c r="Z92" s="48" t="str">
        <f t="shared" si="30"/>
        <v/>
      </c>
      <c r="AA92" s="7">
        <f t="shared" si="31"/>
        <v>0</v>
      </c>
    </row>
    <row r="93" spans="1:27" ht="15.75" customHeight="1" x14ac:dyDescent="0.2">
      <c r="A93" s="44">
        <f t="shared" si="20"/>
        <v>81</v>
      </c>
      <c r="B93" s="45" t="str">
        <f>IF(Kosovnica!B96&lt;&gt;"",Kosovnica!B96,"")</f>
        <v/>
      </c>
      <c r="C93" s="46" t="str">
        <f>IF(Kosovnica!L96&lt;&gt;"",Kosovnica!L96,"")</f>
        <v/>
      </c>
      <c r="D93" s="74" t="str">
        <f>IF(B93&lt;&gt;"",(((Kosovnica!C96)*(Kosovnica!D96))*Kosovnica!E96*(IF(X93=TRUE,2,1)))/1000000,"")</f>
        <v/>
      </c>
      <c r="E93" s="74" t="str">
        <f t="shared" si="21"/>
        <v/>
      </c>
      <c r="F93" s="80" t="str">
        <f t="shared" si="22"/>
        <v/>
      </c>
      <c r="G93" s="74" t="str">
        <f t="shared" si="23"/>
        <v/>
      </c>
      <c r="H93" s="76" t="str">
        <f t="shared" si="24"/>
        <v/>
      </c>
      <c r="I93" s="76"/>
      <c r="J93" s="77">
        <f>IF(X93=FALSE,((IF(Kosovnica!G96=1,Kosovnica!C96+PRIBITEK_TRAK)+IF(Kosovnica!H96=1,Kosovnica!C96+PRIBITEK_TRAK)+IF(Kosovnica!I96=1,Kosovnica!D96+PRIBITEK_TRAK)+IF(Kosovnica!J96=1,Kosovnica!D96+PRIBITEK_TRAK))/1000)*Kosovnica!E96,0)</f>
        <v>0</v>
      </c>
      <c r="K93" s="78" t="str">
        <f t="shared" si="25"/>
        <v/>
      </c>
      <c r="L93" s="75"/>
      <c r="M93" s="77">
        <f>IF(X93=FALSE,((IF(Kosovnica!G96=2,Kosovnica!C96+PRIBITEK_TRAK)+IF(Kosovnica!H96=2,Kosovnica!C96+PRIBITEK_TRAK)+IF(Kosovnica!I96=2,Kosovnica!D96+PRIBITEK_TRAK)+IF(Kosovnica!J96=2,Kosovnica!D96+PRIBITEK_TRAK))/1000)*Kosovnica!E96,0)</f>
        <v>0</v>
      </c>
      <c r="N93" s="78" t="str">
        <f t="shared" si="26"/>
        <v/>
      </c>
      <c r="O93" s="75"/>
      <c r="P93" s="77">
        <f>IF(X93=TRUE,((IF(Kosovnica!G96=1,Kosovnica!C96+PRIBITEK_TRAK)+IF(Kosovnica!H96=1,Kosovnica!C96+PRIBITEK_TRAK)+IF(Kosovnica!I96=1,Kosovnica!D96+PRIBITEK_TRAK)+IF(Kosovnica!J96=1,Kosovnica!D96+PRIBITEK_TRAK))/1000)*Kosovnica!E96,0)</f>
        <v>0</v>
      </c>
      <c r="Q93" s="78" t="str">
        <f t="shared" si="27"/>
        <v/>
      </c>
      <c r="R93" s="75"/>
      <c r="S93" s="77">
        <f>IF(X93=TRUE,((IF(Kosovnica!G96=2,Kosovnica!C96+PRIBITEK_TRAK)+IF(Kosovnica!H96=2,Kosovnica!C96+PRIBITEK_TRAK)+IF(Kosovnica!I96=2,Kosovnica!D96+PRIBITEK_TRAK)+IF(Kosovnica!J96=2,Kosovnica!D96+PRIBITEK_TRAK))/1000)*Kosovnica!E96,0)</f>
        <v>0</v>
      </c>
      <c r="T93" s="78" t="str">
        <f t="shared" si="28"/>
        <v/>
      </c>
      <c r="U93" s="47"/>
      <c r="V93" s="7" t="str">
        <f t="shared" si="29"/>
        <v/>
      </c>
      <c r="W93" s="7" t="str">
        <f t="shared" si="19"/>
        <v/>
      </c>
      <c r="X93" s="7" t="str" cm="1">
        <f t="array" ref="X93">IF(B93&lt;&gt;"",IF(SUMPRODUCT(--(ISNUMBER(SEARCH(LEPI36, Kosovnica!K96)))) &gt; 0, TRUE, FALSE),"")</f>
        <v/>
      </c>
      <c r="Z93" s="48" t="str">
        <f t="shared" si="30"/>
        <v/>
      </c>
      <c r="AA93" s="7">
        <f t="shared" si="31"/>
        <v>0</v>
      </c>
    </row>
    <row r="94" spans="1:27" ht="15.75" customHeight="1" x14ac:dyDescent="0.2">
      <c r="A94" s="44">
        <f t="shared" si="20"/>
        <v>82</v>
      </c>
      <c r="B94" s="45" t="str">
        <f>IF(Kosovnica!B97&lt;&gt;"",Kosovnica!B97,"")</f>
        <v/>
      </c>
      <c r="C94" s="46" t="str">
        <f>IF(Kosovnica!L97&lt;&gt;"",Kosovnica!L97,"")</f>
        <v/>
      </c>
      <c r="D94" s="74" t="str">
        <f>IF(B94&lt;&gt;"",(((Kosovnica!C97)*(Kosovnica!D97))*Kosovnica!E97*(IF(X94=TRUE,2,1)))/1000000,"")</f>
        <v/>
      </c>
      <c r="E94" s="74" t="str">
        <f t="shared" si="21"/>
        <v/>
      </c>
      <c r="F94" s="80" t="str">
        <f t="shared" si="22"/>
        <v/>
      </c>
      <c r="G94" s="74" t="str">
        <f t="shared" si="23"/>
        <v/>
      </c>
      <c r="H94" s="76" t="str">
        <f t="shared" si="24"/>
        <v/>
      </c>
      <c r="I94" s="76"/>
      <c r="J94" s="77">
        <f>IF(X94=FALSE,((IF(Kosovnica!G97=1,Kosovnica!C97+PRIBITEK_TRAK)+IF(Kosovnica!H97=1,Kosovnica!C97+PRIBITEK_TRAK)+IF(Kosovnica!I97=1,Kosovnica!D97+PRIBITEK_TRAK)+IF(Kosovnica!J97=1,Kosovnica!D97+PRIBITEK_TRAK))/1000)*Kosovnica!E97,0)</f>
        <v>0</v>
      </c>
      <c r="K94" s="78" t="str">
        <f t="shared" si="25"/>
        <v/>
      </c>
      <c r="L94" s="75"/>
      <c r="M94" s="77">
        <f>IF(X94=FALSE,((IF(Kosovnica!G97=2,Kosovnica!C97+PRIBITEK_TRAK)+IF(Kosovnica!H97=2,Kosovnica!C97+PRIBITEK_TRAK)+IF(Kosovnica!I97=2,Kosovnica!D97+PRIBITEK_TRAK)+IF(Kosovnica!J97=2,Kosovnica!D97+PRIBITEK_TRAK))/1000)*Kosovnica!E97,0)</f>
        <v>0</v>
      </c>
      <c r="N94" s="78" t="str">
        <f t="shared" si="26"/>
        <v/>
      </c>
      <c r="O94" s="75"/>
      <c r="P94" s="77">
        <f>IF(X94=TRUE,((IF(Kosovnica!G97=1,Kosovnica!C97+PRIBITEK_TRAK)+IF(Kosovnica!H97=1,Kosovnica!C97+PRIBITEK_TRAK)+IF(Kosovnica!I97=1,Kosovnica!D97+PRIBITEK_TRAK)+IF(Kosovnica!J97=1,Kosovnica!D97+PRIBITEK_TRAK))/1000)*Kosovnica!E97,0)</f>
        <v>0</v>
      </c>
      <c r="Q94" s="78" t="str">
        <f t="shared" si="27"/>
        <v/>
      </c>
      <c r="R94" s="75"/>
      <c r="S94" s="77">
        <f>IF(X94=TRUE,((IF(Kosovnica!G97=2,Kosovnica!C97+PRIBITEK_TRAK)+IF(Kosovnica!H97=2,Kosovnica!C97+PRIBITEK_TRAK)+IF(Kosovnica!I97=2,Kosovnica!D97+PRIBITEK_TRAK)+IF(Kosovnica!J97=2,Kosovnica!D97+PRIBITEK_TRAK))/1000)*Kosovnica!E97,0)</f>
        <v>0</v>
      </c>
      <c r="T94" s="78" t="str">
        <f t="shared" si="28"/>
        <v/>
      </c>
      <c r="U94" s="47"/>
      <c r="V94" s="7" t="str">
        <f t="shared" si="29"/>
        <v/>
      </c>
      <c r="W94" s="7" t="str">
        <f t="shared" si="19"/>
        <v/>
      </c>
      <c r="X94" s="7" t="str" cm="1">
        <f t="array" ref="X94">IF(B94&lt;&gt;"",IF(SUMPRODUCT(--(ISNUMBER(SEARCH(LEPI36, Kosovnica!K97)))) &gt; 0, TRUE, FALSE),"")</f>
        <v/>
      </c>
      <c r="Z94" s="48" t="str">
        <f t="shared" si="30"/>
        <v/>
      </c>
      <c r="AA94" s="7">
        <f t="shared" si="31"/>
        <v>0</v>
      </c>
    </row>
    <row r="95" spans="1:27" ht="15.75" customHeight="1" x14ac:dyDescent="0.2">
      <c r="A95" s="44">
        <f t="shared" si="20"/>
        <v>83</v>
      </c>
      <c r="B95" s="45" t="str">
        <f>IF(Kosovnica!B98&lt;&gt;"",Kosovnica!B98,"")</f>
        <v/>
      </c>
      <c r="C95" s="46" t="str">
        <f>IF(Kosovnica!L98&lt;&gt;"",Kosovnica!L98,"")</f>
        <v/>
      </c>
      <c r="D95" s="74" t="str">
        <f>IF(B95&lt;&gt;"",(((Kosovnica!C98)*(Kosovnica!D98))*Kosovnica!E98*(IF(X95=TRUE,2,1)))/1000000,"")</f>
        <v/>
      </c>
      <c r="E95" s="74" t="str">
        <f t="shared" si="21"/>
        <v/>
      </c>
      <c r="F95" s="80" t="str">
        <f t="shared" si="22"/>
        <v/>
      </c>
      <c r="G95" s="74" t="str">
        <f t="shared" si="23"/>
        <v/>
      </c>
      <c r="H95" s="76" t="str">
        <f t="shared" si="24"/>
        <v/>
      </c>
      <c r="I95" s="76"/>
      <c r="J95" s="77">
        <f>IF(X95=FALSE,((IF(Kosovnica!G98=1,Kosovnica!C98+PRIBITEK_TRAK)+IF(Kosovnica!H98=1,Kosovnica!C98+PRIBITEK_TRAK)+IF(Kosovnica!I98=1,Kosovnica!D98+PRIBITEK_TRAK)+IF(Kosovnica!J98=1,Kosovnica!D98+PRIBITEK_TRAK))/1000)*Kosovnica!E98,0)</f>
        <v>0</v>
      </c>
      <c r="K95" s="78" t="str">
        <f t="shared" si="25"/>
        <v/>
      </c>
      <c r="L95" s="75"/>
      <c r="M95" s="77">
        <f>IF(X95=FALSE,((IF(Kosovnica!G98=2,Kosovnica!C98+PRIBITEK_TRAK)+IF(Kosovnica!H98=2,Kosovnica!C98+PRIBITEK_TRAK)+IF(Kosovnica!I98=2,Kosovnica!D98+PRIBITEK_TRAK)+IF(Kosovnica!J98=2,Kosovnica!D98+PRIBITEK_TRAK))/1000)*Kosovnica!E98,0)</f>
        <v>0</v>
      </c>
      <c r="N95" s="78" t="str">
        <f t="shared" si="26"/>
        <v/>
      </c>
      <c r="O95" s="75"/>
      <c r="P95" s="77">
        <f>IF(X95=TRUE,((IF(Kosovnica!G98=1,Kosovnica!C98+PRIBITEK_TRAK)+IF(Kosovnica!H98=1,Kosovnica!C98+PRIBITEK_TRAK)+IF(Kosovnica!I98=1,Kosovnica!D98+PRIBITEK_TRAK)+IF(Kosovnica!J98=1,Kosovnica!D98+PRIBITEK_TRAK))/1000)*Kosovnica!E98,0)</f>
        <v>0</v>
      </c>
      <c r="Q95" s="78" t="str">
        <f t="shared" si="27"/>
        <v/>
      </c>
      <c r="R95" s="75"/>
      <c r="S95" s="77">
        <f>IF(X95=TRUE,((IF(Kosovnica!G98=2,Kosovnica!C98+PRIBITEK_TRAK)+IF(Kosovnica!H98=2,Kosovnica!C98+PRIBITEK_TRAK)+IF(Kosovnica!I98=2,Kosovnica!D98+PRIBITEK_TRAK)+IF(Kosovnica!J98=2,Kosovnica!D98+PRIBITEK_TRAK))/1000)*Kosovnica!E98,0)</f>
        <v>0</v>
      </c>
      <c r="T95" s="78" t="str">
        <f t="shared" si="28"/>
        <v/>
      </c>
      <c r="U95" s="47"/>
      <c r="V95" s="7" t="str">
        <f t="shared" si="29"/>
        <v/>
      </c>
      <c r="W95" s="7" t="str">
        <f t="shared" si="19"/>
        <v/>
      </c>
      <c r="X95" s="7" t="str" cm="1">
        <f t="array" ref="X95">IF(B95&lt;&gt;"",IF(SUMPRODUCT(--(ISNUMBER(SEARCH(LEPI36, Kosovnica!K98)))) &gt; 0, TRUE, FALSE),"")</f>
        <v/>
      </c>
      <c r="Z95" s="48" t="str">
        <f t="shared" si="30"/>
        <v/>
      </c>
      <c r="AA95" s="7">
        <f t="shared" si="31"/>
        <v>0</v>
      </c>
    </row>
    <row r="96" spans="1:27" ht="15.75" customHeight="1" x14ac:dyDescent="0.2">
      <c r="A96" s="44">
        <f t="shared" si="20"/>
        <v>84</v>
      </c>
      <c r="B96" s="45" t="str">
        <f>IF(Kosovnica!B99&lt;&gt;"",Kosovnica!B99,"")</f>
        <v/>
      </c>
      <c r="C96" s="46" t="str">
        <f>IF(Kosovnica!L99&lt;&gt;"",Kosovnica!L99,"")</f>
        <v/>
      </c>
      <c r="D96" s="74" t="str">
        <f>IF(B96&lt;&gt;"",(((Kosovnica!C99)*(Kosovnica!D99))*Kosovnica!E99*(IF(X96=TRUE,2,1)))/1000000,"")</f>
        <v/>
      </c>
      <c r="E96" s="74" t="str">
        <f t="shared" si="21"/>
        <v/>
      </c>
      <c r="F96" s="80" t="str">
        <f t="shared" si="22"/>
        <v/>
      </c>
      <c r="G96" s="74" t="str">
        <f t="shared" si="23"/>
        <v/>
      </c>
      <c r="H96" s="76" t="str">
        <f t="shared" si="24"/>
        <v/>
      </c>
      <c r="I96" s="76"/>
      <c r="J96" s="77">
        <f>IF(X96=FALSE,((IF(Kosovnica!G99=1,Kosovnica!C99+PRIBITEK_TRAK)+IF(Kosovnica!H99=1,Kosovnica!C99+PRIBITEK_TRAK)+IF(Kosovnica!I99=1,Kosovnica!D99+PRIBITEK_TRAK)+IF(Kosovnica!J99=1,Kosovnica!D99+PRIBITEK_TRAK))/1000)*Kosovnica!E99,0)</f>
        <v>0</v>
      </c>
      <c r="K96" s="78" t="str">
        <f t="shared" si="25"/>
        <v/>
      </c>
      <c r="L96" s="75"/>
      <c r="M96" s="77">
        <f>IF(X96=FALSE,((IF(Kosovnica!G99=2,Kosovnica!C99+PRIBITEK_TRAK)+IF(Kosovnica!H99=2,Kosovnica!C99+PRIBITEK_TRAK)+IF(Kosovnica!I99=2,Kosovnica!D99+PRIBITEK_TRAK)+IF(Kosovnica!J99=2,Kosovnica!D99+PRIBITEK_TRAK))/1000)*Kosovnica!E99,0)</f>
        <v>0</v>
      </c>
      <c r="N96" s="78" t="str">
        <f t="shared" si="26"/>
        <v/>
      </c>
      <c r="O96" s="75"/>
      <c r="P96" s="77">
        <f>IF(X96=TRUE,((IF(Kosovnica!G99=1,Kosovnica!C99+PRIBITEK_TRAK)+IF(Kosovnica!H99=1,Kosovnica!C99+PRIBITEK_TRAK)+IF(Kosovnica!I99=1,Kosovnica!D99+PRIBITEK_TRAK)+IF(Kosovnica!J99=1,Kosovnica!D99+PRIBITEK_TRAK))/1000)*Kosovnica!E99,0)</f>
        <v>0</v>
      </c>
      <c r="Q96" s="78" t="str">
        <f t="shared" si="27"/>
        <v/>
      </c>
      <c r="R96" s="75"/>
      <c r="S96" s="77">
        <f>IF(X96=TRUE,((IF(Kosovnica!G99=2,Kosovnica!C99+PRIBITEK_TRAK)+IF(Kosovnica!H99=2,Kosovnica!C99+PRIBITEK_TRAK)+IF(Kosovnica!I99=2,Kosovnica!D99+PRIBITEK_TRAK)+IF(Kosovnica!J99=2,Kosovnica!D99+PRIBITEK_TRAK))/1000)*Kosovnica!E99,0)</f>
        <v>0</v>
      </c>
      <c r="T96" s="78" t="str">
        <f t="shared" si="28"/>
        <v/>
      </c>
      <c r="U96" s="47"/>
      <c r="V96" s="7" t="str">
        <f t="shared" si="29"/>
        <v/>
      </c>
      <c r="W96" s="7" t="str">
        <f t="shared" si="19"/>
        <v/>
      </c>
      <c r="X96" s="7" t="str" cm="1">
        <f t="array" ref="X96">IF(B96&lt;&gt;"",IF(SUMPRODUCT(--(ISNUMBER(SEARCH(LEPI36, Kosovnica!K99)))) &gt; 0, TRUE, FALSE),"")</f>
        <v/>
      </c>
      <c r="Z96" s="48" t="str">
        <f t="shared" si="30"/>
        <v/>
      </c>
      <c r="AA96" s="7">
        <f t="shared" si="31"/>
        <v>0</v>
      </c>
    </row>
    <row r="97" spans="1:27" ht="15.75" customHeight="1" x14ac:dyDescent="0.2">
      <c r="A97" s="44">
        <f t="shared" si="20"/>
        <v>85</v>
      </c>
      <c r="B97" s="45" t="str">
        <f>IF(Kosovnica!B100&lt;&gt;"",Kosovnica!B100,"")</f>
        <v/>
      </c>
      <c r="C97" s="46" t="str">
        <f>IF(Kosovnica!L100&lt;&gt;"",Kosovnica!L100,"")</f>
        <v/>
      </c>
      <c r="D97" s="74" t="str">
        <f>IF(B97&lt;&gt;"",(((Kosovnica!C100)*(Kosovnica!D100))*Kosovnica!E100*(IF(X97=TRUE,2,1)))/1000000,"")</f>
        <v/>
      </c>
      <c r="E97" s="74" t="str">
        <f t="shared" si="21"/>
        <v/>
      </c>
      <c r="F97" s="80" t="str">
        <f t="shared" si="22"/>
        <v/>
      </c>
      <c r="G97" s="74" t="str">
        <f t="shared" si="23"/>
        <v/>
      </c>
      <c r="H97" s="76" t="str">
        <f t="shared" si="24"/>
        <v/>
      </c>
      <c r="I97" s="76"/>
      <c r="J97" s="77">
        <f>IF(X97=FALSE,((IF(Kosovnica!G100=1,Kosovnica!C100+PRIBITEK_TRAK)+IF(Kosovnica!H100=1,Kosovnica!C100+PRIBITEK_TRAK)+IF(Kosovnica!I100=1,Kosovnica!D100+PRIBITEK_TRAK)+IF(Kosovnica!J100=1,Kosovnica!D100+PRIBITEK_TRAK))/1000)*Kosovnica!E100,0)</f>
        <v>0</v>
      </c>
      <c r="K97" s="78" t="str">
        <f t="shared" si="25"/>
        <v/>
      </c>
      <c r="L97" s="75"/>
      <c r="M97" s="77">
        <f>IF(X97=FALSE,((IF(Kosovnica!G100=2,Kosovnica!C100+PRIBITEK_TRAK)+IF(Kosovnica!H100=2,Kosovnica!C100+PRIBITEK_TRAK)+IF(Kosovnica!I100=2,Kosovnica!D100+PRIBITEK_TRAK)+IF(Kosovnica!J100=2,Kosovnica!D100+PRIBITEK_TRAK))/1000)*Kosovnica!E100,0)</f>
        <v>0</v>
      </c>
      <c r="N97" s="78" t="str">
        <f t="shared" si="26"/>
        <v/>
      </c>
      <c r="O97" s="75"/>
      <c r="P97" s="77">
        <f>IF(X97=TRUE,((IF(Kosovnica!G100=1,Kosovnica!C100+PRIBITEK_TRAK)+IF(Kosovnica!H100=1,Kosovnica!C100+PRIBITEK_TRAK)+IF(Kosovnica!I100=1,Kosovnica!D100+PRIBITEK_TRAK)+IF(Kosovnica!J100=1,Kosovnica!D100+PRIBITEK_TRAK))/1000)*Kosovnica!E100,0)</f>
        <v>0</v>
      </c>
      <c r="Q97" s="78" t="str">
        <f t="shared" si="27"/>
        <v/>
      </c>
      <c r="R97" s="75"/>
      <c r="S97" s="77">
        <f>IF(X97=TRUE,((IF(Kosovnica!G100=2,Kosovnica!C100+PRIBITEK_TRAK)+IF(Kosovnica!H100=2,Kosovnica!C100+PRIBITEK_TRAK)+IF(Kosovnica!I100=2,Kosovnica!D100+PRIBITEK_TRAK)+IF(Kosovnica!J100=2,Kosovnica!D100+PRIBITEK_TRAK))/1000)*Kosovnica!E100,0)</f>
        <v>0</v>
      </c>
      <c r="T97" s="78" t="str">
        <f t="shared" si="28"/>
        <v/>
      </c>
      <c r="U97" s="47"/>
      <c r="V97" s="7" t="str">
        <f t="shared" si="29"/>
        <v/>
      </c>
      <c r="W97" s="7" t="str">
        <f t="shared" si="19"/>
        <v/>
      </c>
      <c r="X97" s="7" t="str" cm="1">
        <f t="array" ref="X97">IF(B97&lt;&gt;"",IF(SUMPRODUCT(--(ISNUMBER(SEARCH(LEPI36, Kosovnica!K100)))) &gt; 0, TRUE, FALSE),"")</f>
        <v/>
      </c>
      <c r="Z97" s="48" t="str">
        <f t="shared" si="30"/>
        <v/>
      </c>
      <c r="AA97" s="7">
        <f t="shared" si="31"/>
        <v>0</v>
      </c>
    </row>
    <row r="98" spans="1:27" ht="15.75" customHeight="1" x14ac:dyDescent="0.2">
      <c r="A98" s="44">
        <f t="shared" si="20"/>
        <v>86</v>
      </c>
      <c r="B98" s="45" t="str">
        <f>IF(Kosovnica!B101&lt;&gt;"",Kosovnica!B101,"")</f>
        <v/>
      </c>
      <c r="C98" s="46" t="str">
        <f>IF(Kosovnica!L101&lt;&gt;"",Kosovnica!L101,"")</f>
        <v/>
      </c>
      <c r="D98" s="74" t="str">
        <f>IF(B98&lt;&gt;"",(((Kosovnica!C101)*(Kosovnica!D101))*Kosovnica!E101*(IF(X98=TRUE,2,1)))/1000000,"")</f>
        <v/>
      </c>
      <c r="E98" s="74" t="str">
        <f t="shared" si="21"/>
        <v/>
      </c>
      <c r="F98" s="80" t="str">
        <f t="shared" si="22"/>
        <v/>
      </c>
      <c r="G98" s="74" t="str">
        <f t="shared" si="23"/>
        <v/>
      </c>
      <c r="H98" s="76" t="str">
        <f t="shared" si="24"/>
        <v/>
      </c>
      <c r="I98" s="76"/>
      <c r="J98" s="77">
        <f>IF(X98=FALSE,((IF(Kosovnica!G101=1,Kosovnica!C101+PRIBITEK_TRAK)+IF(Kosovnica!H101=1,Kosovnica!C101+PRIBITEK_TRAK)+IF(Kosovnica!I101=1,Kosovnica!D101+PRIBITEK_TRAK)+IF(Kosovnica!J101=1,Kosovnica!D101+PRIBITEK_TRAK))/1000)*Kosovnica!E101,0)</f>
        <v>0</v>
      </c>
      <c r="K98" s="78" t="str">
        <f t="shared" si="25"/>
        <v/>
      </c>
      <c r="L98" s="75"/>
      <c r="M98" s="77">
        <f>IF(X98=FALSE,((IF(Kosovnica!G101=2,Kosovnica!C101+PRIBITEK_TRAK)+IF(Kosovnica!H101=2,Kosovnica!C101+PRIBITEK_TRAK)+IF(Kosovnica!I101=2,Kosovnica!D101+PRIBITEK_TRAK)+IF(Kosovnica!J101=2,Kosovnica!D101+PRIBITEK_TRAK))/1000)*Kosovnica!E101,0)</f>
        <v>0</v>
      </c>
      <c r="N98" s="78" t="str">
        <f t="shared" si="26"/>
        <v/>
      </c>
      <c r="O98" s="75"/>
      <c r="P98" s="77">
        <f>IF(X98=TRUE,((IF(Kosovnica!G101=1,Kosovnica!C101+PRIBITEK_TRAK)+IF(Kosovnica!H101=1,Kosovnica!C101+PRIBITEK_TRAK)+IF(Kosovnica!I101=1,Kosovnica!D101+PRIBITEK_TRAK)+IF(Kosovnica!J101=1,Kosovnica!D101+PRIBITEK_TRAK))/1000)*Kosovnica!E101,0)</f>
        <v>0</v>
      </c>
      <c r="Q98" s="78" t="str">
        <f t="shared" si="27"/>
        <v/>
      </c>
      <c r="R98" s="75"/>
      <c r="S98" s="77">
        <f>IF(X98=TRUE,((IF(Kosovnica!G101=2,Kosovnica!C101+PRIBITEK_TRAK)+IF(Kosovnica!H101=2,Kosovnica!C101+PRIBITEK_TRAK)+IF(Kosovnica!I101=2,Kosovnica!D101+PRIBITEK_TRAK)+IF(Kosovnica!J101=2,Kosovnica!D101+PRIBITEK_TRAK))/1000)*Kosovnica!E101,0)</f>
        <v>0</v>
      </c>
      <c r="T98" s="78" t="str">
        <f t="shared" si="28"/>
        <v/>
      </c>
      <c r="U98" s="47"/>
      <c r="V98" s="7" t="str">
        <f t="shared" si="29"/>
        <v/>
      </c>
      <c r="W98" s="7" t="str">
        <f t="shared" si="19"/>
        <v/>
      </c>
      <c r="X98" s="7" t="str" cm="1">
        <f t="array" ref="X98">IF(B98&lt;&gt;"",IF(SUMPRODUCT(--(ISNUMBER(SEARCH(LEPI36, Kosovnica!K101)))) &gt; 0, TRUE, FALSE),"")</f>
        <v/>
      </c>
      <c r="Z98" s="48" t="str">
        <f t="shared" si="30"/>
        <v/>
      </c>
      <c r="AA98" s="7">
        <f t="shared" si="31"/>
        <v>0</v>
      </c>
    </row>
    <row r="99" spans="1:27" ht="15.75" customHeight="1" x14ac:dyDescent="0.2">
      <c r="A99" s="44">
        <f t="shared" si="20"/>
        <v>87</v>
      </c>
      <c r="B99" s="45" t="str">
        <f>IF(Kosovnica!B102&lt;&gt;"",Kosovnica!B102,"")</f>
        <v/>
      </c>
      <c r="C99" s="46" t="str">
        <f>IF(Kosovnica!L102&lt;&gt;"",Kosovnica!L102,"")</f>
        <v/>
      </c>
      <c r="D99" s="74" t="str">
        <f>IF(B99&lt;&gt;"",(((Kosovnica!C102)*(Kosovnica!D102))*Kosovnica!E102*(IF(X99=TRUE,2,1)))/1000000,"")</f>
        <v/>
      </c>
      <c r="E99" s="74" t="str">
        <f t="shared" si="21"/>
        <v/>
      </c>
      <c r="F99" s="80" t="str">
        <f t="shared" si="22"/>
        <v/>
      </c>
      <c r="G99" s="74" t="str">
        <f t="shared" si="23"/>
        <v/>
      </c>
      <c r="H99" s="76" t="str">
        <f t="shared" si="24"/>
        <v/>
      </c>
      <c r="I99" s="76"/>
      <c r="J99" s="77">
        <f>IF(X99=FALSE,((IF(Kosovnica!G102=1,Kosovnica!C102+PRIBITEK_TRAK)+IF(Kosovnica!H102=1,Kosovnica!C102+PRIBITEK_TRAK)+IF(Kosovnica!I102=1,Kosovnica!D102+PRIBITEK_TRAK)+IF(Kosovnica!J102=1,Kosovnica!D102+PRIBITEK_TRAK))/1000)*Kosovnica!E102,0)</f>
        <v>0</v>
      </c>
      <c r="K99" s="78" t="str">
        <f t="shared" si="25"/>
        <v/>
      </c>
      <c r="L99" s="75"/>
      <c r="M99" s="77">
        <f>IF(X99=FALSE,((IF(Kosovnica!G102=2,Kosovnica!C102+PRIBITEK_TRAK)+IF(Kosovnica!H102=2,Kosovnica!C102+PRIBITEK_TRAK)+IF(Kosovnica!I102=2,Kosovnica!D102+PRIBITEK_TRAK)+IF(Kosovnica!J102=2,Kosovnica!D102+PRIBITEK_TRAK))/1000)*Kosovnica!E102,0)</f>
        <v>0</v>
      </c>
      <c r="N99" s="78" t="str">
        <f t="shared" si="26"/>
        <v/>
      </c>
      <c r="O99" s="75"/>
      <c r="P99" s="77">
        <f>IF(X99=TRUE,((IF(Kosovnica!G102=1,Kosovnica!C102+PRIBITEK_TRAK)+IF(Kosovnica!H102=1,Kosovnica!C102+PRIBITEK_TRAK)+IF(Kosovnica!I102=1,Kosovnica!D102+PRIBITEK_TRAK)+IF(Kosovnica!J102=1,Kosovnica!D102+PRIBITEK_TRAK))/1000)*Kosovnica!E102,0)</f>
        <v>0</v>
      </c>
      <c r="Q99" s="78" t="str">
        <f t="shared" si="27"/>
        <v/>
      </c>
      <c r="R99" s="75"/>
      <c r="S99" s="77">
        <f>IF(X99=TRUE,((IF(Kosovnica!G102=2,Kosovnica!C102+PRIBITEK_TRAK)+IF(Kosovnica!H102=2,Kosovnica!C102+PRIBITEK_TRAK)+IF(Kosovnica!I102=2,Kosovnica!D102+PRIBITEK_TRAK)+IF(Kosovnica!J102=2,Kosovnica!D102+PRIBITEK_TRAK))/1000)*Kosovnica!E102,0)</f>
        <v>0</v>
      </c>
      <c r="T99" s="78" t="str">
        <f t="shared" si="28"/>
        <v/>
      </c>
      <c r="U99" s="47"/>
      <c r="V99" s="7" t="str">
        <f t="shared" si="29"/>
        <v/>
      </c>
      <c r="W99" s="7" t="str">
        <f t="shared" si="19"/>
        <v/>
      </c>
      <c r="X99" s="7" t="str" cm="1">
        <f t="array" ref="X99">IF(B99&lt;&gt;"",IF(SUMPRODUCT(--(ISNUMBER(SEARCH(LEPI36, Kosovnica!K102)))) &gt; 0, TRUE, FALSE),"")</f>
        <v/>
      </c>
      <c r="Z99" s="48" t="str">
        <f t="shared" si="30"/>
        <v/>
      </c>
      <c r="AA99" s="7">
        <f t="shared" si="31"/>
        <v>0</v>
      </c>
    </row>
    <row r="100" spans="1:27" ht="15.75" customHeight="1" x14ac:dyDescent="0.2">
      <c r="A100" s="44">
        <f t="shared" si="20"/>
        <v>88</v>
      </c>
      <c r="B100" s="45" t="str">
        <f>IF(Kosovnica!B103&lt;&gt;"",Kosovnica!B103,"")</f>
        <v/>
      </c>
      <c r="C100" s="46" t="str">
        <f>IF(Kosovnica!L103&lt;&gt;"",Kosovnica!L103,"")</f>
        <v/>
      </c>
      <c r="D100" s="74" t="str">
        <f>IF(B100&lt;&gt;"",(((Kosovnica!C103)*(Kosovnica!D103))*Kosovnica!E103*(IF(X100=TRUE,2,1)))/1000000,"")</f>
        <v/>
      </c>
      <c r="E100" s="74" t="str">
        <f t="shared" si="21"/>
        <v/>
      </c>
      <c r="F100" s="80" t="str">
        <f t="shared" si="22"/>
        <v/>
      </c>
      <c r="G100" s="74" t="str">
        <f t="shared" si="23"/>
        <v/>
      </c>
      <c r="H100" s="76" t="str">
        <f t="shared" si="24"/>
        <v/>
      </c>
      <c r="I100" s="76"/>
      <c r="J100" s="77">
        <f>IF(X100=FALSE,((IF(Kosovnica!G103=1,Kosovnica!C103+PRIBITEK_TRAK)+IF(Kosovnica!H103=1,Kosovnica!C103+PRIBITEK_TRAK)+IF(Kosovnica!I103=1,Kosovnica!D103+PRIBITEK_TRAK)+IF(Kosovnica!J103=1,Kosovnica!D103+PRIBITEK_TRAK))/1000)*Kosovnica!E103,0)</f>
        <v>0</v>
      </c>
      <c r="K100" s="78" t="str">
        <f t="shared" si="25"/>
        <v/>
      </c>
      <c r="L100" s="75"/>
      <c r="M100" s="77">
        <f>IF(X100=FALSE,((IF(Kosovnica!G103=2,Kosovnica!C103+PRIBITEK_TRAK)+IF(Kosovnica!H103=2,Kosovnica!C103+PRIBITEK_TRAK)+IF(Kosovnica!I103=2,Kosovnica!D103+PRIBITEK_TRAK)+IF(Kosovnica!J103=2,Kosovnica!D103+PRIBITEK_TRAK))/1000)*Kosovnica!E103,0)</f>
        <v>0</v>
      </c>
      <c r="N100" s="78" t="str">
        <f t="shared" si="26"/>
        <v/>
      </c>
      <c r="O100" s="75"/>
      <c r="P100" s="77">
        <f>IF(X100=TRUE,((IF(Kosovnica!G103=1,Kosovnica!C103+PRIBITEK_TRAK)+IF(Kosovnica!H103=1,Kosovnica!C103+PRIBITEK_TRAK)+IF(Kosovnica!I103=1,Kosovnica!D103+PRIBITEK_TRAK)+IF(Kosovnica!J103=1,Kosovnica!D103+PRIBITEK_TRAK))/1000)*Kosovnica!E103,0)</f>
        <v>0</v>
      </c>
      <c r="Q100" s="78" t="str">
        <f t="shared" si="27"/>
        <v/>
      </c>
      <c r="R100" s="75"/>
      <c r="S100" s="77">
        <f>IF(X100=TRUE,((IF(Kosovnica!G103=2,Kosovnica!C103+PRIBITEK_TRAK)+IF(Kosovnica!H103=2,Kosovnica!C103+PRIBITEK_TRAK)+IF(Kosovnica!I103=2,Kosovnica!D103+PRIBITEK_TRAK)+IF(Kosovnica!J103=2,Kosovnica!D103+PRIBITEK_TRAK))/1000)*Kosovnica!E103,0)</f>
        <v>0</v>
      </c>
      <c r="T100" s="78" t="str">
        <f t="shared" si="28"/>
        <v/>
      </c>
      <c r="U100" s="47"/>
      <c r="V100" s="7" t="str">
        <f t="shared" si="29"/>
        <v/>
      </c>
      <c r="W100" s="7" t="str">
        <f t="shared" si="19"/>
        <v/>
      </c>
      <c r="X100" s="7" t="str" cm="1">
        <f t="array" ref="X100">IF(B100&lt;&gt;"",IF(SUMPRODUCT(--(ISNUMBER(SEARCH(LEPI36, Kosovnica!K103)))) &gt; 0, TRUE, FALSE),"")</f>
        <v/>
      </c>
      <c r="Z100" s="48" t="str">
        <f t="shared" si="30"/>
        <v/>
      </c>
      <c r="AA100" s="7">
        <f t="shared" si="31"/>
        <v>0</v>
      </c>
    </row>
    <row r="101" spans="1:27" ht="15.75" customHeight="1" x14ac:dyDescent="0.2">
      <c r="A101" s="44">
        <f t="shared" si="20"/>
        <v>89</v>
      </c>
      <c r="B101" s="45" t="str">
        <f>IF(Kosovnica!B104&lt;&gt;"",Kosovnica!B104,"")</f>
        <v/>
      </c>
      <c r="C101" s="46" t="str">
        <f>IF(Kosovnica!L104&lt;&gt;"",Kosovnica!L104,"")</f>
        <v/>
      </c>
      <c r="D101" s="74" t="str">
        <f>IF(B101&lt;&gt;"",(((Kosovnica!C104)*(Kosovnica!D104))*Kosovnica!E104*(IF(X101=TRUE,2,1)))/1000000,"")</f>
        <v/>
      </c>
      <c r="E101" s="74" t="str">
        <f t="shared" si="21"/>
        <v/>
      </c>
      <c r="F101" s="80" t="str">
        <f t="shared" si="22"/>
        <v/>
      </c>
      <c r="G101" s="74" t="str">
        <f t="shared" si="23"/>
        <v/>
      </c>
      <c r="H101" s="76" t="str">
        <f t="shared" si="24"/>
        <v/>
      </c>
      <c r="I101" s="76"/>
      <c r="J101" s="77">
        <f>IF(X101=FALSE,((IF(Kosovnica!G104=1,Kosovnica!C104+PRIBITEK_TRAK)+IF(Kosovnica!H104=1,Kosovnica!C104+PRIBITEK_TRAK)+IF(Kosovnica!I104=1,Kosovnica!D104+PRIBITEK_TRAK)+IF(Kosovnica!J104=1,Kosovnica!D104+PRIBITEK_TRAK))/1000)*Kosovnica!E104,0)</f>
        <v>0</v>
      </c>
      <c r="K101" s="78" t="str">
        <f t="shared" si="25"/>
        <v/>
      </c>
      <c r="L101" s="75"/>
      <c r="M101" s="77">
        <f>IF(X101=FALSE,((IF(Kosovnica!G104=2,Kosovnica!C104+PRIBITEK_TRAK)+IF(Kosovnica!H104=2,Kosovnica!C104+PRIBITEK_TRAK)+IF(Kosovnica!I104=2,Kosovnica!D104+PRIBITEK_TRAK)+IF(Kosovnica!J104=2,Kosovnica!D104+PRIBITEK_TRAK))/1000)*Kosovnica!E104,0)</f>
        <v>0</v>
      </c>
      <c r="N101" s="78" t="str">
        <f t="shared" si="26"/>
        <v/>
      </c>
      <c r="O101" s="75"/>
      <c r="P101" s="77">
        <f>IF(X101=TRUE,((IF(Kosovnica!G104=1,Kosovnica!C104+PRIBITEK_TRAK)+IF(Kosovnica!H104=1,Kosovnica!C104+PRIBITEK_TRAK)+IF(Kosovnica!I104=1,Kosovnica!D104+PRIBITEK_TRAK)+IF(Kosovnica!J104=1,Kosovnica!D104+PRIBITEK_TRAK))/1000)*Kosovnica!E104,0)</f>
        <v>0</v>
      </c>
      <c r="Q101" s="78" t="str">
        <f t="shared" si="27"/>
        <v/>
      </c>
      <c r="R101" s="75"/>
      <c r="S101" s="77">
        <f>IF(X101=TRUE,((IF(Kosovnica!G104=2,Kosovnica!C104+PRIBITEK_TRAK)+IF(Kosovnica!H104=2,Kosovnica!C104+PRIBITEK_TRAK)+IF(Kosovnica!I104=2,Kosovnica!D104+PRIBITEK_TRAK)+IF(Kosovnica!J104=2,Kosovnica!D104+PRIBITEK_TRAK))/1000)*Kosovnica!E104,0)</f>
        <v>0</v>
      </c>
      <c r="T101" s="78" t="str">
        <f t="shared" si="28"/>
        <v/>
      </c>
      <c r="U101" s="47"/>
      <c r="V101" s="7" t="str">
        <f t="shared" si="29"/>
        <v/>
      </c>
      <c r="W101" s="7" t="str">
        <f t="shared" si="19"/>
        <v/>
      </c>
      <c r="X101" s="7" t="str" cm="1">
        <f t="array" ref="X101">IF(B101&lt;&gt;"",IF(SUMPRODUCT(--(ISNUMBER(SEARCH(LEPI36, Kosovnica!K104)))) &gt; 0, TRUE, FALSE),"")</f>
        <v/>
      </c>
      <c r="Z101" s="48" t="str">
        <f t="shared" si="30"/>
        <v/>
      </c>
      <c r="AA101" s="7">
        <f t="shared" si="31"/>
        <v>0</v>
      </c>
    </row>
    <row r="102" spans="1:27" ht="15.75" customHeight="1" x14ac:dyDescent="0.2">
      <c r="A102" s="44">
        <f t="shared" si="20"/>
        <v>90</v>
      </c>
      <c r="B102" s="45" t="str">
        <f>IF(Kosovnica!B105&lt;&gt;"",Kosovnica!B105,"")</f>
        <v/>
      </c>
      <c r="C102" s="46" t="str">
        <f>IF(Kosovnica!L105&lt;&gt;"",Kosovnica!L105,"")</f>
        <v/>
      </c>
      <c r="D102" s="74" t="str">
        <f>IF(B102&lt;&gt;"",(((Kosovnica!C105)*(Kosovnica!D105))*Kosovnica!E105*(IF(X102=TRUE,2,1)))/1000000,"")</f>
        <v/>
      </c>
      <c r="E102" s="74" t="str">
        <f t="shared" si="21"/>
        <v/>
      </c>
      <c r="F102" s="80" t="str">
        <f t="shared" si="22"/>
        <v/>
      </c>
      <c r="G102" s="74" t="str">
        <f t="shared" si="23"/>
        <v/>
      </c>
      <c r="H102" s="76" t="str">
        <f t="shared" si="24"/>
        <v/>
      </c>
      <c r="I102" s="76"/>
      <c r="J102" s="77">
        <f>IF(X102=FALSE,((IF(Kosovnica!G105=1,Kosovnica!C105+PRIBITEK_TRAK)+IF(Kosovnica!H105=1,Kosovnica!C105+PRIBITEK_TRAK)+IF(Kosovnica!I105=1,Kosovnica!D105+PRIBITEK_TRAK)+IF(Kosovnica!J105=1,Kosovnica!D105+PRIBITEK_TRAK))/1000)*Kosovnica!E105,0)</f>
        <v>0</v>
      </c>
      <c r="K102" s="78" t="str">
        <f t="shared" si="25"/>
        <v/>
      </c>
      <c r="L102" s="75"/>
      <c r="M102" s="77">
        <f>IF(X102=FALSE,((IF(Kosovnica!G105=2,Kosovnica!C105+PRIBITEK_TRAK)+IF(Kosovnica!H105=2,Kosovnica!C105+PRIBITEK_TRAK)+IF(Kosovnica!I105=2,Kosovnica!D105+PRIBITEK_TRAK)+IF(Kosovnica!J105=2,Kosovnica!D105+PRIBITEK_TRAK))/1000)*Kosovnica!E105,0)</f>
        <v>0</v>
      </c>
      <c r="N102" s="78" t="str">
        <f t="shared" si="26"/>
        <v/>
      </c>
      <c r="O102" s="75"/>
      <c r="P102" s="77">
        <f>IF(X102=TRUE,((IF(Kosovnica!G105=1,Kosovnica!C105+PRIBITEK_TRAK)+IF(Kosovnica!H105=1,Kosovnica!C105+PRIBITEK_TRAK)+IF(Kosovnica!I105=1,Kosovnica!D105+PRIBITEK_TRAK)+IF(Kosovnica!J105=1,Kosovnica!D105+PRIBITEK_TRAK))/1000)*Kosovnica!E105,0)</f>
        <v>0</v>
      </c>
      <c r="Q102" s="78" t="str">
        <f t="shared" si="27"/>
        <v/>
      </c>
      <c r="R102" s="75"/>
      <c r="S102" s="77">
        <f>IF(X102=TRUE,((IF(Kosovnica!G105=2,Kosovnica!C105+PRIBITEK_TRAK)+IF(Kosovnica!H105=2,Kosovnica!C105+PRIBITEK_TRAK)+IF(Kosovnica!I105=2,Kosovnica!D105+PRIBITEK_TRAK)+IF(Kosovnica!J105=2,Kosovnica!D105+PRIBITEK_TRAK))/1000)*Kosovnica!E105,0)</f>
        <v>0</v>
      </c>
      <c r="T102" s="78" t="str">
        <f t="shared" si="28"/>
        <v/>
      </c>
      <c r="U102" s="47"/>
      <c r="V102" s="7" t="str">
        <f t="shared" si="29"/>
        <v/>
      </c>
      <c r="W102" s="7" t="str">
        <f t="shared" si="19"/>
        <v/>
      </c>
      <c r="X102" s="7" t="str" cm="1">
        <f t="array" ref="X102">IF(B102&lt;&gt;"",IF(SUMPRODUCT(--(ISNUMBER(SEARCH(LEPI36, Kosovnica!K105)))) &gt; 0, TRUE, FALSE),"")</f>
        <v/>
      </c>
      <c r="Z102" s="48" t="str">
        <f t="shared" si="30"/>
        <v/>
      </c>
      <c r="AA102" s="7">
        <f t="shared" si="31"/>
        <v>0</v>
      </c>
    </row>
    <row r="103" spans="1:27" ht="15.75" customHeight="1" x14ac:dyDescent="0.2">
      <c r="A103" s="44">
        <f t="shared" si="20"/>
        <v>91</v>
      </c>
      <c r="B103" s="45" t="str">
        <f>IF(Kosovnica!B106&lt;&gt;"",Kosovnica!B106,"")</f>
        <v/>
      </c>
      <c r="C103" s="46" t="str">
        <f>IF(Kosovnica!L106&lt;&gt;"",Kosovnica!L106,"")</f>
        <v/>
      </c>
      <c r="D103" s="74" t="str">
        <f>IF(B103&lt;&gt;"",(((Kosovnica!C106)*(Kosovnica!D106))*Kosovnica!E106*(IF(X103=TRUE,2,1)))/1000000,"")</f>
        <v/>
      </c>
      <c r="E103" s="74" t="str">
        <f t="shared" si="21"/>
        <v/>
      </c>
      <c r="F103" s="80" t="str">
        <f t="shared" si="22"/>
        <v/>
      </c>
      <c r="G103" s="74" t="str">
        <f t="shared" si="23"/>
        <v/>
      </c>
      <c r="H103" s="76" t="str">
        <f t="shared" si="24"/>
        <v/>
      </c>
      <c r="I103" s="76"/>
      <c r="J103" s="77">
        <f>IF(X103=FALSE,((IF(Kosovnica!G106=1,Kosovnica!C106+PRIBITEK_TRAK)+IF(Kosovnica!H106=1,Kosovnica!C106+PRIBITEK_TRAK)+IF(Kosovnica!I106=1,Kosovnica!D106+PRIBITEK_TRAK)+IF(Kosovnica!J106=1,Kosovnica!D106+PRIBITEK_TRAK))/1000)*Kosovnica!E106,0)</f>
        <v>0</v>
      </c>
      <c r="K103" s="78" t="str">
        <f t="shared" si="25"/>
        <v/>
      </c>
      <c r="L103" s="75"/>
      <c r="M103" s="77">
        <f>IF(X103=FALSE,((IF(Kosovnica!G106=2,Kosovnica!C106+PRIBITEK_TRAK)+IF(Kosovnica!H106=2,Kosovnica!C106+PRIBITEK_TRAK)+IF(Kosovnica!I106=2,Kosovnica!D106+PRIBITEK_TRAK)+IF(Kosovnica!J106=2,Kosovnica!D106+PRIBITEK_TRAK))/1000)*Kosovnica!E106,0)</f>
        <v>0</v>
      </c>
      <c r="N103" s="78" t="str">
        <f t="shared" si="26"/>
        <v/>
      </c>
      <c r="O103" s="75"/>
      <c r="P103" s="77">
        <f>IF(X103=TRUE,((IF(Kosovnica!G106=1,Kosovnica!C106+PRIBITEK_TRAK)+IF(Kosovnica!H106=1,Kosovnica!C106+PRIBITEK_TRAK)+IF(Kosovnica!I106=1,Kosovnica!D106+PRIBITEK_TRAK)+IF(Kosovnica!J106=1,Kosovnica!D106+PRIBITEK_TRAK))/1000)*Kosovnica!E106,0)</f>
        <v>0</v>
      </c>
      <c r="Q103" s="78" t="str">
        <f t="shared" si="27"/>
        <v/>
      </c>
      <c r="R103" s="75"/>
      <c r="S103" s="77">
        <f>IF(X103=TRUE,((IF(Kosovnica!G106=2,Kosovnica!C106+PRIBITEK_TRAK)+IF(Kosovnica!H106=2,Kosovnica!C106+PRIBITEK_TRAK)+IF(Kosovnica!I106=2,Kosovnica!D106+PRIBITEK_TRAK)+IF(Kosovnica!J106=2,Kosovnica!D106+PRIBITEK_TRAK))/1000)*Kosovnica!E106,0)</f>
        <v>0</v>
      </c>
      <c r="T103" s="78" t="str">
        <f t="shared" si="28"/>
        <v/>
      </c>
      <c r="U103" s="47"/>
      <c r="V103" s="7" t="str">
        <f t="shared" si="29"/>
        <v/>
      </c>
      <c r="W103" s="7" t="str">
        <f t="shared" si="19"/>
        <v/>
      </c>
      <c r="X103" s="7" t="str" cm="1">
        <f t="array" ref="X103">IF(B103&lt;&gt;"",IF(SUMPRODUCT(--(ISNUMBER(SEARCH(LEPI36, Kosovnica!K106)))) &gt; 0, TRUE, FALSE),"")</f>
        <v/>
      </c>
      <c r="Z103" s="48" t="str">
        <f t="shared" si="30"/>
        <v/>
      </c>
      <c r="AA103" s="7">
        <f t="shared" si="31"/>
        <v>0</v>
      </c>
    </row>
    <row r="104" spans="1:27" ht="15.75" customHeight="1" x14ac:dyDescent="0.2">
      <c r="A104" s="44">
        <f t="shared" si="20"/>
        <v>92</v>
      </c>
      <c r="B104" s="45" t="str">
        <f>IF(Kosovnica!B107&lt;&gt;"",Kosovnica!B107,"")</f>
        <v/>
      </c>
      <c r="C104" s="46" t="str">
        <f>IF(Kosovnica!L107&lt;&gt;"",Kosovnica!L107,"")</f>
        <v/>
      </c>
      <c r="D104" s="74" t="str">
        <f>IF(B104&lt;&gt;"",(((Kosovnica!C107)*(Kosovnica!D107))*Kosovnica!E107*(IF(X104=TRUE,2,1)))/1000000,"")</f>
        <v/>
      </c>
      <c r="E104" s="74" t="str">
        <f t="shared" si="21"/>
        <v/>
      </c>
      <c r="F104" s="80" t="str">
        <f t="shared" si="22"/>
        <v/>
      </c>
      <c r="G104" s="74" t="str">
        <f t="shared" si="23"/>
        <v/>
      </c>
      <c r="H104" s="76" t="str">
        <f t="shared" si="24"/>
        <v/>
      </c>
      <c r="I104" s="76"/>
      <c r="J104" s="77">
        <f>IF(X104=FALSE,((IF(Kosovnica!G107=1,Kosovnica!C107+PRIBITEK_TRAK)+IF(Kosovnica!H107=1,Kosovnica!C107+PRIBITEK_TRAK)+IF(Kosovnica!I107=1,Kosovnica!D107+PRIBITEK_TRAK)+IF(Kosovnica!J107=1,Kosovnica!D107+PRIBITEK_TRAK))/1000)*Kosovnica!E107,0)</f>
        <v>0</v>
      </c>
      <c r="K104" s="78" t="str">
        <f t="shared" si="25"/>
        <v/>
      </c>
      <c r="L104" s="75"/>
      <c r="M104" s="77">
        <f>IF(X104=FALSE,((IF(Kosovnica!G107=2,Kosovnica!C107+PRIBITEK_TRAK)+IF(Kosovnica!H107=2,Kosovnica!C107+PRIBITEK_TRAK)+IF(Kosovnica!I107=2,Kosovnica!D107+PRIBITEK_TRAK)+IF(Kosovnica!J107=2,Kosovnica!D107+PRIBITEK_TRAK))/1000)*Kosovnica!E107,0)</f>
        <v>0</v>
      </c>
      <c r="N104" s="78" t="str">
        <f t="shared" si="26"/>
        <v/>
      </c>
      <c r="O104" s="75"/>
      <c r="P104" s="77">
        <f>IF(X104=TRUE,((IF(Kosovnica!G107=1,Kosovnica!C107+PRIBITEK_TRAK)+IF(Kosovnica!H107=1,Kosovnica!C107+PRIBITEK_TRAK)+IF(Kosovnica!I107=1,Kosovnica!D107+PRIBITEK_TRAK)+IF(Kosovnica!J107=1,Kosovnica!D107+PRIBITEK_TRAK))/1000)*Kosovnica!E107,0)</f>
        <v>0</v>
      </c>
      <c r="Q104" s="78" t="str">
        <f t="shared" si="27"/>
        <v/>
      </c>
      <c r="R104" s="75"/>
      <c r="S104" s="77">
        <f>IF(X104=TRUE,((IF(Kosovnica!G107=2,Kosovnica!C107+PRIBITEK_TRAK)+IF(Kosovnica!H107=2,Kosovnica!C107+PRIBITEK_TRAK)+IF(Kosovnica!I107=2,Kosovnica!D107+PRIBITEK_TRAK)+IF(Kosovnica!J107=2,Kosovnica!D107+PRIBITEK_TRAK))/1000)*Kosovnica!E107,0)</f>
        <v>0</v>
      </c>
      <c r="T104" s="78" t="str">
        <f t="shared" si="28"/>
        <v/>
      </c>
      <c r="U104" s="47"/>
      <c r="V104" s="7" t="str">
        <f t="shared" si="29"/>
        <v/>
      </c>
      <c r="W104" s="7" t="str">
        <f t="shared" si="19"/>
        <v/>
      </c>
      <c r="X104" s="7" t="str" cm="1">
        <f t="array" ref="X104">IF(B104&lt;&gt;"",IF(SUMPRODUCT(--(ISNUMBER(SEARCH(LEPI36, Kosovnica!K107)))) &gt; 0, TRUE, FALSE),"")</f>
        <v/>
      </c>
      <c r="Z104" s="48" t="str">
        <f t="shared" si="30"/>
        <v/>
      </c>
      <c r="AA104" s="7">
        <f t="shared" si="31"/>
        <v>0</v>
      </c>
    </row>
    <row r="105" spans="1:27" ht="15.75" customHeight="1" x14ac:dyDescent="0.2">
      <c r="A105" s="44">
        <f t="shared" si="20"/>
        <v>93</v>
      </c>
      <c r="B105" s="45" t="str">
        <f>IF(Kosovnica!B108&lt;&gt;"",Kosovnica!B108,"")</f>
        <v/>
      </c>
      <c r="C105" s="46" t="str">
        <f>IF(Kosovnica!L108&lt;&gt;"",Kosovnica!L108,"")</f>
        <v/>
      </c>
      <c r="D105" s="74" t="str">
        <f>IF(B105&lt;&gt;"",(((Kosovnica!C108)*(Kosovnica!D108))*Kosovnica!E108*(IF(X105=TRUE,2,1)))/1000000,"")</f>
        <v/>
      </c>
      <c r="E105" s="74" t="str">
        <f t="shared" si="21"/>
        <v/>
      </c>
      <c r="F105" s="80" t="str">
        <f t="shared" si="22"/>
        <v/>
      </c>
      <c r="G105" s="74" t="str">
        <f t="shared" si="23"/>
        <v/>
      </c>
      <c r="H105" s="76" t="str">
        <f t="shared" si="24"/>
        <v/>
      </c>
      <c r="I105" s="76"/>
      <c r="J105" s="77">
        <f>IF(X105=FALSE,((IF(Kosovnica!G108=1,Kosovnica!C108+PRIBITEK_TRAK)+IF(Kosovnica!H108=1,Kosovnica!C108+PRIBITEK_TRAK)+IF(Kosovnica!I108=1,Kosovnica!D108+PRIBITEK_TRAK)+IF(Kosovnica!J108=1,Kosovnica!D108+PRIBITEK_TRAK))/1000)*Kosovnica!E108,0)</f>
        <v>0</v>
      </c>
      <c r="K105" s="78" t="str">
        <f t="shared" si="25"/>
        <v/>
      </c>
      <c r="L105" s="75"/>
      <c r="M105" s="77">
        <f>IF(X105=FALSE,((IF(Kosovnica!G108=2,Kosovnica!C108+PRIBITEK_TRAK)+IF(Kosovnica!H108=2,Kosovnica!C108+PRIBITEK_TRAK)+IF(Kosovnica!I108=2,Kosovnica!D108+PRIBITEK_TRAK)+IF(Kosovnica!J108=2,Kosovnica!D108+PRIBITEK_TRAK))/1000)*Kosovnica!E108,0)</f>
        <v>0</v>
      </c>
      <c r="N105" s="78" t="str">
        <f t="shared" si="26"/>
        <v/>
      </c>
      <c r="O105" s="75"/>
      <c r="P105" s="77">
        <f>IF(X105=TRUE,((IF(Kosovnica!G108=1,Kosovnica!C108+PRIBITEK_TRAK)+IF(Kosovnica!H108=1,Kosovnica!C108+PRIBITEK_TRAK)+IF(Kosovnica!I108=1,Kosovnica!D108+PRIBITEK_TRAK)+IF(Kosovnica!J108=1,Kosovnica!D108+PRIBITEK_TRAK))/1000)*Kosovnica!E108,0)</f>
        <v>0</v>
      </c>
      <c r="Q105" s="78" t="str">
        <f t="shared" si="27"/>
        <v/>
      </c>
      <c r="R105" s="75"/>
      <c r="S105" s="77">
        <f>IF(X105=TRUE,((IF(Kosovnica!G108=2,Kosovnica!C108+PRIBITEK_TRAK)+IF(Kosovnica!H108=2,Kosovnica!C108+PRIBITEK_TRAK)+IF(Kosovnica!I108=2,Kosovnica!D108+PRIBITEK_TRAK)+IF(Kosovnica!J108=2,Kosovnica!D108+PRIBITEK_TRAK))/1000)*Kosovnica!E108,0)</f>
        <v>0</v>
      </c>
      <c r="T105" s="78" t="str">
        <f t="shared" si="28"/>
        <v/>
      </c>
      <c r="U105" s="47"/>
      <c r="V105" s="7" t="str">
        <f t="shared" si="29"/>
        <v/>
      </c>
      <c r="W105" s="7" t="str">
        <f t="shared" si="19"/>
        <v/>
      </c>
      <c r="X105" s="7" t="str" cm="1">
        <f t="array" ref="X105">IF(B105&lt;&gt;"",IF(SUMPRODUCT(--(ISNUMBER(SEARCH(LEPI36, Kosovnica!K108)))) &gt; 0, TRUE, FALSE),"")</f>
        <v/>
      </c>
      <c r="Z105" s="48" t="str">
        <f t="shared" si="30"/>
        <v/>
      </c>
      <c r="AA105" s="7">
        <f t="shared" si="31"/>
        <v>0</v>
      </c>
    </row>
    <row r="106" spans="1:27" ht="15.75" customHeight="1" x14ac:dyDescent="0.2">
      <c r="A106" s="44">
        <f t="shared" si="20"/>
        <v>94</v>
      </c>
      <c r="B106" s="45" t="str">
        <f>IF(Kosovnica!B109&lt;&gt;"",Kosovnica!B109,"")</f>
        <v/>
      </c>
      <c r="C106" s="46" t="str">
        <f>IF(Kosovnica!L109&lt;&gt;"",Kosovnica!L109,"")</f>
        <v/>
      </c>
      <c r="D106" s="74" t="str">
        <f>IF(B106&lt;&gt;"",(((Kosovnica!C109)*(Kosovnica!D109))*Kosovnica!E109*(IF(X106=TRUE,2,1)))/1000000,"")</f>
        <v/>
      </c>
      <c r="E106" s="74" t="str">
        <f t="shared" si="21"/>
        <v/>
      </c>
      <c r="F106" s="80" t="str">
        <f t="shared" si="22"/>
        <v/>
      </c>
      <c r="G106" s="74" t="str">
        <f t="shared" si="23"/>
        <v/>
      </c>
      <c r="H106" s="76" t="str">
        <f t="shared" si="24"/>
        <v/>
      </c>
      <c r="I106" s="76"/>
      <c r="J106" s="77">
        <f>IF(X106=FALSE,((IF(Kosovnica!G109=1,Kosovnica!C109+PRIBITEK_TRAK)+IF(Kosovnica!H109=1,Kosovnica!C109+PRIBITEK_TRAK)+IF(Kosovnica!I109=1,Kosovnica!D109+PRIBITEK_TRAK)+IF(Kosovnica!J109=1,Kosovnica!D109+PRIBITEK_TRAK))/1000)*Kosovnica!E109,0)</f>
        <v>0</v>
      </c>
      <c r="K106" s="78" t="str">
        <f t="shared" si="25"/>
        <v/>
      </c>
      <c r="L106" s="75"/>
      <c r="M106" s="77">
        <f>IF(X106=FALSE,((IF(Kosovnica!G109=2,Kosovnica!C109+PRIBITEK_TRAK)+IF(Kosovnica!H109=2,Kosovnica!C109+PRIBITEK_TRAK)+IF(Kosovnica!I109=2,Kosovnica!D109+PRIBITEK_TRAK)+IF(Kosovnica!J109=2,Kosovnica!D109+PRIBITEK_TRAK))/1000)*Kosovnica!E109,0)</f>
        <v>0</v>
      </c>
      <c r="N106" s="78" t="str">
        <f t="shared" si="26"/>
        <v/>
      </c>
      <c r="O106" s="75"/>
      <c r="P106" s="77">
        <f>IF(X106=TRUE,((IF(Kosovnica!G109=1,Kosovnica!C109+PRIBITEK_TRAK)+IF(Kosovnica!H109=1,Kosovnica!C109+PRIBITEK_TRAK)+IF(Kosovnica!I109=1,Kosovnica!D109+PRIBITEK_TRAK)+IF(Kosovnica!J109=1,Kosovnica!D109+PRIBITEK_TRAK))/1000)*Kosovnica!E109,0)</f>
        <v>0</v>
      </c>
      <c r="Q106" s="78" t="str">
        <f t="shared" si="27"/>
        <v/>
      </c>
      <c r="R106" s="75"/>
      <c r="S106" s="77">
        <f>IF(X106=TRUE,((IF(Kosovnica!G109=2,Kosovnica!C109+PRIBITEK_TRAK)+IF(Kosovnica!H109=2,Kosovnica!C109+PRIBITEK_TRAK)+IF(Kosovnica!I109=2,Kosovnica!D109+PRIBITEK_TRAK)+IF(Kosovnica!J109=2,Kosovnica!D109+PRIBITEK_TRAK))/1000)*Kosovnica!E109,0)</f>
        <v>0</v>
      </c>
      <c r="T106" s="78" t="str">
        <f t="shared" si="28"/>
        <v/>
      </c>
      <c r="U106" s="47"/>
      <c r="V106" s="7" t="str">
        <f t="shared" si="29"/>
        <v/>
      </c>
      <c r="W106" s="7" t="str">
        <f t="shared" si="19"/>
        <v/>
      </c>
      <c r="X106" s="7" t="str" cm="1">
        <f t="array" ref="X106">IF(B106&lt;&gt;"",IF(SUMPRODUCT(--(ISNUMBER(SEARCH(LEPI36, Kosovnica!K109)))) &gt; 0, TRUE, FALSE),"")</f>
        <v/>
      </c>
      <c r="Z106" s="48" t="str">
        <f t="shared" si="30"/>
        <v/>
      </c>
      <c r="AA106" s="7">
        <f t="shared" si="31"/>
        <v>0</v>
      </c>
    </row>
    <row r="107" spans="1:27" ht="15.75" customHeight="1" x14ac:dyDescent="0.2">
      <c r="A107" s="44">
        <f t="shared" si="20"/>
        <v>95</v>
      </c>
      <c r="B107" s="45" t="str">
        <f>IF(Kosovnica!B110&lt;&gt;"",Kosovnica!B110,"")</f>
        <v/>
      </c>
      <c r="C107" s="46" t="str">
        <f>IF(Kosovnica!L110&lt;&gt;"",Kosovnica!L110,"")</f>
        <v/>
      </c>
      <c r="D107" s="74" t="str">
        <f>IF(B107&lt;&gt;"",(((Kosovnica!C110)*(Kosovnica!D110))*Kosovnica!E110*(IF(X107=TRUE,2,1)))/1000000,"")</f>
        <v/>
      </c>
      <c r="E107" s="74" t="str">
        <f t="shared" si="21"/>
        <v/>
      </c>
      <c r="F107" s="80" t="str">
        <f t="shared" si="22"/>
        <v/>
      </c>
      <c r="G107" s="74" t="str">
        <f t="shared" si="23"/>
        <v/>
      </c>
      <c r="H107" s="76" t="str">
        <f t="shared" si="24"/>
        <v/>
      </c>
      <c r="I107" s="76"/>
      <c r="J107" s="77">
        <f>IF(X107=FALSE,((IF(Kosovnica!G110=1,Kosovnica!C110+PRIBITEK_TRAK)+IF(Kosovnica!H110=1,Kosovnica!C110+PRIBITEK_TRAK)+IF(Kosovnica!I110=1,Kosovnica!D110+PRIBITEK_TRAK)+IF(Kosovnica!J110=1,Kosovnica!D110+PRIBITEK_TRAK))/1000)*Kosovnica!E110,0)</f>
        <v>0</v>
      </c>
      <c r="K107" s="78" t="str">
        <f t="shared" si="25"/>
        <v/>
      </c>
      <c r="L107" s="75"/>
      <c r="M107" s="77">
        <f>IF(X107=FALSE,((IF(Kosovnica!G110=2,Kosovnica!C110+PRIBITEK_TRAK)+IF(Kosovnica!H110=2,Kosovnica!C110+PRIBITEK_TRAK)+IF(Kosovnica!I110=2,Kosovnica!D110+PRIBITEK_TRAK)+IF(Kosovnica!J110=2,Kosovnica!D110+PRIBITEK_TRAK))/1000)*Kosovnica!E110,0)</f>
        <v>0</v>
      </c>
      <c r="N107" s="78" t="str">
        <f t="shared" si="26"/>
        <v/>
      </c>
      <c r="O107" s="75"/>
      <c r="P107" s="77">
        <f>IF(X107=TRUE,((IF(Kosovnica!G110=1,Kosovnica!C110+PRIBITEK_TRAK)+IF(Kosovnica!H110=1,Kosovnica!C110+PRIBITEK_TRAK)+IF(Kosovnica!I110=1,Kosovnica!D110+PRIBITEK_TRAK)+IF(Kosovnica!J110=1,Kosovnica!D110+PRIBITEK_TRAK))/1000)*Kosovnica!E110,0)</f>
        <v>0</v>
      </c>
      <c r="Q107" s="78" t="str">
        <f t="shared" si="27"/>
        <v/>
      </c>
      <c r="R107" s="75"/>
      <c r="S107" s="77">
        <f>IF(X107=TRUE,((IF(Kosovnica!G110=2,Kosovnica!C110+PRIBITEK_TRAK)+IF(Kosovnica!H110=2,Kosovnica!C110+PRIBITEK_TRAK)+IF(Kosovnica!I110=2,Kosovnica!D110+PRIBITEK_TRAK)+IF(Kosovnica!J110=2,Kosovnica!D110+PRIBITEK_TRAK))/1000)*Kosovnica!E110,0)</f>
        <v>0</v>
      </c>
      <c r="T107" s="78" t="str">
        <f t="shared" si="28"/>
        <v/>
      </c>
      <c r="U107" s="47"/>
      <c r="V107" s="7" t="str">
        <f t="shared" si="29"/>
        <v/>
      </c>
      <c r="W107" s="7" t="str">
        <f t="shared" si="19"/>
        <v/>
      </c>
      <c r="X107" s="7" t="str" cm="1">
        <f t="array" ref="X107">IF(B107&lt;&gt;"",IF(SUMPRODUCT(--(ISNUMBER(SEARCH(LEPI36, Kosovnica!K110)))) &gt; 0, TRUE, FALSE),"")</f>
        <v/>
      </c>
      <c r="Z107" s="48" t="str">
        <f t="shared" si="30"/>
        <v/>
      </c>
      <c r="AA107" s="7">
        <f t="shared" si="31"/>
        <v>0</v>
      </c>
    </row>
    <row r="108" spans="1:27" ht="15.75" customHeight="1" x14ac:dyDescent="0.2">
      <c r="A108" s="44">
        <f t="shared" si="20"/>
        <v>96</v>
      </c>
      <c r="B108" s="45" t="str">
        <f>IF(Kosovnica!B111&lt;&gt;"",Kosovnica!B111,"")</f>
        <v/>
      </c>
      <c r="C108" s="46" t="str">
        <f>IF(Kosovnica!L111&lt;&gt;"",Kosovnica!L111,"")</f>
        <v/>
      </c>
      <c r="D108" s="74" t="str">
        <f>IF(B108&lt;&gt;"",(((Kosovnica!C111)*(Kosovnica!D111))*Kosovnica!E111*(IF(X108=TRUE,2,1)))/1000000,"")</f>
        <v/>
      </c>
      <c r="E108" s="74" t="str">
        <f t="shared" si="21"/>
        <v/>
      </c>
      <c r="F108" s="80" t="str">
        <f t="shared" si="22"/>
        <v/>
      </c>
      <c r="G108" s="74" t="str">
        <f t="shared" si="23"/>
        <v/>
      </c>
      <c r="H108" s="76" t="str">
        <f t="shared" si="24"/>
        <v/>
      </c>
      <c r="I108" s="76"/>
      <c r="J108" s="77">
        <f>IF(X108=FALSE,((IF(Kosovnica!G111=1,Kosovnica!C111+PRIBITEK_TRAK)+IF(Kosovnica!H111=1,Kosovnica!C111+PRIBITEK_TRAK)+IF(Kosovnica!I111=1,Kosovnica!D111+PRIBITEK_TRAK)+IF(Kosovnica!J111=1,Kosovnica!D111+PRIBITEK_TRAK))/1000)*Kosovnica!E111,0)</f>
        <v>0</v>
      </c>
      <c r="K108" s="78" t="str">
        <f t="shared" si="25"/>
        <v/>
      </c>
      <c r="L108" s="75"/>
      <c r="M108" s="77">
        <f>IF(X108=FALSE,((IF(Kosovnica!G111=2,Kosovnica!C111+PRIBITEK_TRAK)+IF(Kosovnica!H111=2,Kosovnica!C111+PRIBITEK_TRAK)+IF(Kosovnica!I111=2,Kosovnica!D111+PRIBITEK_TRAK)+IF(Kosovnica!J111=2,Kosovnica!D111+PRIBITEK_TRAK))/1000)*Kosovnica!E111,0)</f>
        <v>0</v>
      </c>
      <c r="N108" s="78" t="str">
        <f t="shared" si="26"/>
        <v/>
      </c>
      <c r="O108" s="75"/>
      <c r="P108" s="77">
        <f>IF(X108=TRUE,((IF(Kosovnica!G111=1,Kosovnica!C111+PRIBITEK_TRAK)+IF(Kosovnica!H111=1,Kosovnica!C111+PRIBITEK_TRAK)+IF(Kosovnica!I111=1,Kosovnica!D111+PRIBITEK_TRAK)+IF(Kosovnica!J111=1,Kosovnica!D111+PRIBITEK_TRAK))/1000)*Kosovnica!E111,0)</f>
        <v>0</v>
      </c>
      <c r="Q108" s="78" t="str">
        <f t="shared" si="27"/>
        <v/>
      </c>
      <c r="R108" s="75"/>
      <c r="S108" s="77">
        <f>IF(X108=TRUE,((IF(Kosovnica!G111=2,Kosovnica!C111+PRIBITEK_TRAK)+IF(Kosovnica!H111=2,Kosovnica!C111+PRIBITEK_TRAK)+IF(Kosovnica!I111=2,Kosovnica!D111+PRIBITEK_TRAK)+IF(Kosovnica!J111=2,Kosovnica!D111+PRIBITEK_TRAK))/1000)*Kosovnica!E111,0)</f>
        <v>0</v>
      </c>
      <c r="T108" s="78" t="str">
        <f t="shared" si="28"/>
        <v/>
      </c>
      <c r="U108" s="47"/>
      <c r="V108" s="7" t="str">
        <f t="shared" si="29"/>
        <v/>
      </c>
      <c r="W108" s="7" t="str">
        <f t="shared" si="19"/>
        <v/>
      </c>
      <c r="X108" s="7" t="str" cm="1">
        <f t="array" ref="X108">IF(B108&lt;&gt;"",IF(SUMPRODUCT(--(ISNUMBER(SEARCH(LEPI36, Kosovnica!K111)))) &gt; 0, TRUE, FALSE),"")</f>
        <v/>
      </c>
      <c r="Z108" s="48" t="str">
        <f t="shared" si="30"/>
        <v/>
      </c>
      <c r="AA108" s="7">
        <f t="shared" si="31"/>
        <v>0</v>
      </c>
    </row>
    <row r="109" spans="1:27" ht="15.75" customHeight="1" x14ac:dyDescent="0.2">
      <c r="A109" s="44">
        <f t="shared" si="20"/>
        <v>97</v>
      </c>
      <c r="B109" s="45" t="str">
        <f>IF(Kosovnica!B112&lt;&gt;"",Kosovnica!B112,"")</f>
        <v/>
      </c>
      <c r="C109" s="46" t="str">
        <f>IF(Kosovnica!L112&lt;&gt;"",Kosovnica!L112,"")</f>
        <v/>
      </c>
      <c r="D109" s="74" t="str">
        <f>IF(B109&lt;&gt;"",(((Kosovnica!C112)*(Kosovnica!D112))*Kosovnica!E112*(IF(X109=TRUE,2,1)))/1000000,"")</f>
        <v/>
      </c>
      <c r="E109" s="74" t="str">
        <f t="shared" si="21"/>
        <v/>
      </c>
      <c r="F109" s="80" t="str">
        <f t="shared" si="22"/>
        <v/>
      </c>
      <c r="G109" s="74" t="str">
        <f t="shared" si="23"/>
        <v/>
      </c>
      <c r="H109" s="76" t="str">
        <f t="shared" si="24"/>
        <v/>
      </c>
      <c r="I109" s="76"/>
      <c r="J109" s="77">
        <f>IF(X109=FALSE,((IF(Kosovnica!G112=1,Kosovnica!C112+PRIBITEK_TRAK)+IF(Kosovnica!H112=1,Kosovnica!C112+PRIBITEK_TRAK)+IF(Kosovnica!I112=1,Kosovnica!D112+PRIBITEK_TRAK)+IF(Kosovnica!J112=1,Kosovnica!D112+PRIBITEK_TRAK))/1000)*Kosovnica!E112,0)</f>
        <v>0</v>
      </c>
      <c r="K109" s="78" t="str">
        <f t="shared" si="25"/>
        <v/>
      </c>
      <c r="L109" s="75"/>
      <c r="M109" s="77">
        <f>IF(X109=FALSE,((IF(Kosovnica!G112=2,Kosovnica!C112+PRIBITEK_TRAK)+IF(Kosovnica!H112=2,Kosovnica!C112+PRIBITEK_TRAK)+IF(Kosovnica!I112=2,Kosovnica!D112+PRIBITEK_TRAK)+IF(Kosovnica!J112=2,Kosovnica!D112+PRIBITEK_TRAK))/1000)*Kosovnica!E112,0)</f>
        <v>0</v>
      </c>
      <c r="N109" s="78" t="str">
        <f t="shared" si="26"/>
        <v/>
      </c>
      <c r="O109" s="75"/>
      <c r="P109" s="77">
        <f>IF(X109=TRUE,((IF(Kosovnica!G112=1,Kosovnica!C112+PRIBITEK_TRAK)+IF(Kosovnica!H112=1,Kosovnica!C112+PRIBITEK_TRAK)+IF(Kosovnica!I112=1,Kosovnica!D112+PRIBITEK_TRAK)+IF(Kosovnica!J112=1,Kosovnica!D112+PRIBITEK_TRAK))/1000)*Kosovnica!E112,0)</f>
        <v>0</v>
      </c>
      <c r="Q109" s="78" t="str">
        <f t="shared" si="27"/>
        <v/>
      </c>
      <c r="R109" s="75"/>
      <c r="S109" s="77">
        <f>IF(X109=TRUE,((IF(Kosovnica!G112=2,Kosovnica!C112+PRIBITEK_TRAK)+IF(Kosovnica!H112=2,Kosovnica!C112+PRIBITEK_TRAK)+IF(Kosovnica!I112=2,Kosovnica!D112+PRIBITEK_TRAK)+IF(Kosovnica!J112=2,Kosovnica!D112+PRIBITEK_TRAK))/1000)*Kosovnica!E112,0)</f>
        <v>0</v>
      </c>
      <c r="T109" s="78" t="str">
        <f t="shared" si="28"/>
        <v/>
      </c>
      <c r="U109" s="47"/>
      <c r="V109" s="7" t="str">
        <f t="shared" si="29"/>
        <v/>
      </c>
      <c r="W109" s="7" t="str">
        <f t="shared" si="19"/>
        <v/>
      </c>
      <c r="X109" s="7" t="str" cm="1">
        <f t="array" ref="X109">IF(B109&lt;&gt;"",IF(SUMPRODUCT(--(ISNUMBER(SEARCH(LEPI36, Kosovnica!K112)))) &gt; 0, TRUE, FALSE),"")</f>
        <v/>
      </c>
      <c r="Z109" s="48" t="str">
        <f t="shared" si="30"/>
        <v/>
      </c>
      <c r="AA109" s="7">
        <f t="shared" si="31"/>
        <v>0</v>
      </c>
    </row>
    <row r="110" spans="1:27" ht="15.75" customHeight="1" x14ac:dyDescent="0.2">
      <c r="A110" s="44">
        <f t="shared" si="20"/>
        <v>98</v>
      </c>
      <c r="B110" s="45" t="str">
        <f>IF(Kosovnica!B113&lt;&gt;"",Kosovnica!B113,"")</f>
        <v/>
      </c>
      <c r="C110" s="46" t="str">
        <f>IF(Kosovnica!L113&lt;&gt;"",Kosovnica!L113,"")</f>
        <v/>
      </c>
      <c r="D110" s="74" t="str">
        <f>IF(B110&lt;&gt;"",(((Kosovnica!C113)*(Kosovnica!D113))*Kosovnica!E113*(IF(X110=TRUE,2,1)))/1000000,"")</f>
        <v/>
      </c>
      <c r="E110" s="74" t="str">
        <f t="shared" si="21"/>
        <v/>
      </c>
      <c r="F110" s="80" t="str">
        <f t="shared" si="22"/>
        <v/>
      </c>
      <c r="G110" s="74" t="str">
        <f t="shared" si="23"/>
        <v/>
      </c>
      <c r="H110" s="76" t="str">
        <f t="shared" si="24"/>
        <v/>
      </c>
      <c r="I110" s="76"/>
      <c r="J110" s="77">
        <f>IF(X110=FALSE,((IF(Kosovnica!G113=1,Kosovnica!C113+PRIBITEK_TRAK)+IF(Kosovnica!H113=1,Kosovnica!C113+PRIBITEK_TRAK)+IF(Kosovnica!I113=1,Kosovnica!D113+PRIBITEK_TRAK)+IF(Kosovnica!J113=1,Kosovnica!D113+PRIBITEK_TRAK))/1000)*Kosovnica!E113,0)</f>
        <v>0</v>
      </c>
      <c r="K110" s="78" t="str">
        <f t="shared" si="25"/>
        <v/>
      </c>
      <c r="L110" s="75"/>
      <c r="M110" s="77">
        <f>IF(X110=FALSE,((IF(Kosovnica!G113=2,Kosovnica!C113+PRIBITEK_TRAK)+IF(Kosovnica!H113=2,Kosovnica!C113+PRIBITEK_TRAK)+IF(Kosovnica!I113=2,Kosovnica!D113+PRIBITEK_TRAK)+IF(Kosovnica!J113=2,Kosovnica!D113+PRIBITEK_TRAK))/1000)*Kosovnica!E113,0)</f>
        <v>0</v>
      </c>
      <c r="N110" s="78" t="str">
        <f t="shared" si="26"/>
        <v/>
      </c>
      <c r="O110" s="75"/>
      <c r="P110" s="77">
        <f>IF(X110=TRUE,((IF(Kosovnica!G113=1,Kosovnica!C113+PRIBITEK_TRAK)+IF(Kosovnica!H113=1,Kosovnica!C113+PRIBITEK_TRAK)+IF(Kosovnica!I113=1,Kosovnica!D113+PRIBITEK_TRAK)+IF(Kosovnica!J113=1,Kosovnica!D113+PRIBITEK_TRAK))/1000)*Kosovnica!E113,0)</f>
        <v>0</v>
      </c>
      <c r="Q110" s="78" t="str">
        <f t="shared" si="27"/>
        <v/>
      </c>
      <c r="R110" s="75"/>
      <c r="S110" s="77">
        <f>IF(X110=TRUE,((IF(Kosovnica!G113=2,Kosovnica!C113+PRIBITEK_TRAK)+IF(Kosovnica!H113=2,Kosovnica!C113+PRIBITEK_TRAK)+IF(Kosovnica!I113=2,Kosovnica!D113+PRIBITEK_TRAK)+IF(Kosovnica!J113=2,Kosovnica!D113+PRIBITEK_TRAK))/1000)*Kosovnica!E113,0)</f>
        <v>0</v>
      </c>
      <c r="T110" s="78" t="str">
        <f t="shared" si="28"/>
        <v/>
      </c>
      <c r="U110" s="47"/>
      <c r="V110" s="7" t="str">
        <f t="shared" si="29"/>
        <v/>
      </c>
      <c r="W110" s="7" t="str">
        <f t="shared" si="19"/>
        <v/>
      </c>
      <c r="X110" s="7" t="str" cm="1">
        <f t="array" ref="X110">IF(B110&lt;&gt;"",IF(SUMPRODUCT(--(ISNUMBER(SEARCH(LEPI36, Kosovnica!K113)))) &gt; 0, TRUE, FALSE),"")</f>
        <v/>
      </c>
      <c r="Z110" s="48" t="str">
        <f t="shared" si="30"/>
        <v/>
      </c>
      <c r="AA110" s="7">
        <f t="shared" si="31"/>
        <v>0</v>
      </c>
    </row>
    <row r="111" spans="1:27" ht="15.75" customHeight="1" x14ac:dyDescent="0.2">
      <c r="A111" s="44">
        <f t="shared" si="20"/>
        <v>99</v>
      </c>
      <c r="B111" s="45" t="str">
        <f>IF(Kosovnica!B114&lt;&gt;"",Kosovnica!B114,"")</f>
        <v/>
      </c>
      <c r="C111" s="46" t="str">
        <f>IF(Kosovnica!L114&lt;&gt;"",Kosovnica!L114,"")</f>
        <v/>
      </c>
      <c r="D111" s="74" t="str">
        <f>IF(B111&lt;&gt;"",(((Kosovnica!C114)*(Kosovnica!D114))*Kosovnica!E114*(IF(X111=TRUE,2,1)))/1000000,"")</f>
        <v/>
      </c>
      <c r="E111" s="74" t="str">
        <f t="shared" si="21"/>
        <v/>
      </c>
      <c r="F111" s="80" t="str">
        <f t="shared" si="22"/>
        <v/>
      </c>
      <c r="G111" s="74" t="str">
        <f t="shared" si="23"/>
        <v/>
      </c>
      <c r="H111" s="76" t="str">
        <f t="shared" si="24"/>
        <v/>
      </c>
      <c r="I111" s="76"/>
      <c r="J111" s="77">
        <f>IF(X111=FALSE,((IF(Kosovnica!G114=1,Kosovnica!C114+PRIBITEK_TRAK)+IF(Kosovnica!H114=1,Kosovnica!C114+PRIBITEK_TRAK)+IF(Kosovnica!I114=1,Kosovnica!D114+PRIBITEK_TRAK)+IF(Kosovnica!J114=1,Kosovnica!D114+PRIBITEK_TRAK))/1000)*Kosovnica!E114,0)</f>
        <v>0</v>
      </c>
      <c r="K111" s="78" t="str">
        <f t="shared" si="25"/>
        <v/>
      </c>
      <c r="L111" s="75"/>
      <c r="M111" s="77">
        <f>IF(X111=FALSE,((IF(Kosovnica!G114=2,Kosovnica!C114+PRIBITEK_TRAK)+IF(Kosovnica!H114=2,Kosovnica!C114+PRIBITEK_TRAK)+IF(Kosovnica!I114=2,Kosovnica!D114+PRIBITEK_TRAK)+IF(Kosovnica!J114=2,Kosovnica!D114+PRIBITEK_TRAK))/1000)*Kosovnica!E114,0)</f>
        <v>0</v>
      </c>
      <c r="N111" s="78" t="str">
        <f t="shared" si="26"/>
        <v/>
      </c>
      <c r="O111" s="75"/>
      <c r="P111" s="77">
        <f>IF(X111=TRUE,((IF(Kosovnica!G114=1,Kosovnica!C114+PRIBITEK_TRAK)+IF(Kosovnica!H114=1,Kosovnica!C114+PRIBITEK_TRAK)+IF(Kosovnica!I114=1,Kosovnica!D114+PRIBITEK_TRAK)+IF(Kosovnica!J114=1,Kosovnica!D114+PRIBITEK_TRAK))/1000)*Kosovnica!E114,0)</f>
        <v>0</v>
      </c>
      <c r="Q111" s="78" t="str">
        <f t="shared" si="27"/>
        <v/>
      </c>
      <c r="R111" s="75"/>
      <c r="S111" s="77">
        <f>IF(X111=TRUE,((IF(Kosovnica!G114=2,Kosovnica!C114+PRIBITEK_TRAK)+IF(Kosovnica!H114=2,Kosovnica!C114+PRIBITEK_TRAK)+IF(Kosovnica!I114=2,Kosovnica!D114+PRIBITEK_TRAK)+IF(Kosovnica!J114=2,Kosovnica!D114+PRIBITEK_TRAK))/1000)*Kosovnica!E114,0)</f>
        <v>0</v>
      </c>
      <c r="T111" s="78" t="str">
        <f t="shared" si="28"/>
        <v/>
      </c>
      <c r="U111" s="47"/>
      <c r="V111" s="7" t="str">
        <f t="shared" si="29"/>
        <v/>
      </c>
      <c r="W111" s="7" t="str">
        <f t="shared" si="19"/>
        <v/>
      </c>
      <c r="X111" s="7" t="str" cm="1">
        <f t="array" ref="X111">IF(B111&lt;&gt;"",IF(SUMPRODUCT(--(ISNUMBER(SEARCH(LEPI36, Kosovnica!K114)))) &gt; 0, TRUE, FALSE),"")</f>
        <v/>
      </c>
      <c r="Z111" s="48" t="str">
        <f t="shared" si="30"/>
        <v/>
      </c>
      <c r="AA111" s="7">
        <f t="shared" si="31"/>
        <v>0</v>
      </c>
    </row>
    <row r="112" spans="1:27" ht="15.75" customHeight="1" x14ac:dyDescent="0.2">
      <c r="A112" s="44">
        <f t="shared" si="20"/>
        <v>100</v>
      </c>
      <c r="B112" s="45" t="str">
        <f>IF(Kosovnica!B115&lt;&gt;"",Kosovnica!B115,"")</f>
        <v/>
      </c>
      <c r="C112" s="46" t="str">
        <f>IF(Kosovnica!L115&lt;&gt;"",Kosovnica!L115,"")</f>
        <v/>
      </c>
      <c r="D112" s="74" t="str">
        <f>IF(B112&lt;&gt;"",(((Kosovnica!C115)*(Kosovnica!D115))*Kosovnica!E115*(IF(X112=TRUE,2,1)))/1000000,"")</f>
        <v/>
      </c>
      <c r="E112" s="74" t="str">
        <f t="shared" si="21"/>
        <v/>
      </c>
      <c r="F112" s="80" t="str">
        <f t="shared" si="22"/>
        <v/>
      </c>
      <c r="G112" s="74" t="str">
        <f t="shared" si="23"/>
        <v/>
      </c>
      <c r="H112" s="76" t="str">
        <f t="shared" si="24"/>
        <v/>
      </c>
      <c r="I112" s="76"/>
      <c r="J112" s="77">
        <f>IF(X112=FALSE,((IF(Kosovnica!G115=1,Kosovnica!C115+PRIBITEK_TRAK)+IF(Kosovnica!H115=1,Kosovnica!C115+PRIBITEK_TRAK)+IF(Kosovnica!I115=1,Kosovnica!D115+PRIBITEK_TRAK)+IF(Kosovnica!J115=1,Kosovnica!D115+PRIBITEK_TRAK))/1000)*Kosovnica!E115,0)</f>
        <v>0</v>
      </c>
      <c r="K112" s="78" t="str">
        <f t="shared" si="25"/>
        <v/>
      </c>
      <c r="L112" s="75"/>
      <c r="M112" s="77">
        <f>IF(X112=FALSE,((IF(Kosovnica!G115=2,Kosovnica!C115+PRIBITEK_TRAK)+IF(Kosovnica!H115=2,Kosovnica!C115+PRIBITEK_TRAK)+IF(Kosovnica!I115=2,Kosovnica!D115+PRIBITEK_TRAK)+IF(Kosovnica!J115=2,Kosovnica!D115+PRIBITEK_TRAK))/1000)*Kosovnica!E115,0)</f>
        <v>0</v>
      </c>
      <c r="N112" s="78" t="str">
        <f t="shared" si="26"/>
        <v/>
      </c>
      <c r="O112" s="75"/>
      <c r="P112" s="77">
        <f>IF(X112=TRUE,((IF(Kosovnica!G115=1,Kosovnica!C115+PRIBITEK_TRAK)+IF(Kosovnica!H115=1,Kosovnica!C115+PRIBITEK_TRAK)+IF(Kosovnica!I115=1,Kosovnica!D115+PRIBITEK_TRAK)+IF(Kosovnica!J115=1,Kosovnica!D115+PRIBITEK_TRAK))/1000)*Kosovnica!E115,0)</f>
        <v>0</v>
      </c>
      <c r="Q112" s="78" t="str">
        <f t="shared" si="27"/>
        <v/>
      </c>
      <c r="R112" s="75"/>
      <c r="S112" s="77">
        <f>IF(X112=TRUE,((IF(Kosovnica!G115=2,Kosovnica!C115+PRIBITEK_TRAK)+IF(Kosovnica!H115=2,Kosovnica!C115+PRIBITEK_TRAK)+IF(Kosovnica!I115=2,Kosovnica!D115+PRIBITEK_TRAK)+IF(Kosovnica!J115=2,Kosovnica!D115+PRIBITEK_TRAK))/1000)*Kosovnica!E115,0)</f>
        <v>0</v>
      </c>
      <c r="T112" s="78" t="str">
        <f t="shared" si="28"/>
        <v/>
      </c>
      <c r="U112" s="47"/>
      <c r="V112" s="7" t="str">
        <f t="shared" si="29"/>
        <v/>
      </c>
      <c r="W112" s="7" t="str">
        <f t="shared" si="19"/>
        <v/>
      </c>
      <c r="X112" s="7" t="str" cm="1">
        <f t="array" ref="X112">IF(B112&lt;&gt;"",IF(SUMPRODUCT(--(ISNUMBER(SEARCH(LEPI36, Kosovnica!K115)))) &gt; 0, TRUE, FALSE),"")</f>
        <v/>
      </c>
      <c r="Z112" s="48" t="str">
        <f t="shared" si="30"/>
        <v/>
      </c>
      <c r="AA112" s="7">
        <f t="shared" si="31"/>
        <v>0</v>
      </c>
    </row>
    <row r="113" spans="1:27" ht="15.75" customHeight="1" x14ac:dyDescent="0.2">
      <c r="A113" s="44">
        <f t="shared" si="20"/>
        <v>101</v>
      </c>
      <c r="B113" s="45" t="str">
        <f>IF(Kosovnica!B116&lt;&gt;"",Kosovnica!B116,"")</f>
        <v/>
      </c>
      <c r="C113" s="46" t="str">
        <f>IF(Kosovnica!L116&lt;&gt;"",Kosovnica!L116,"")</f>
        <v/>
      </c>
      <c r="D113" s="74" t="str">
        <f>IF(B113&lt;&gt;"",(((Kosovnica!C116)*(Kosovnica!D116))*Kosovnica!E116*(IF(X113=TRUE,2,1)))/1000000,"")</f>
        <v/>
      </c>
      <c r="E113" s="74" t="str">
        <f t="shared" si="21"/>
        <v/>
      </c>
      <c r="F113" s="80" t="str">
        <f t="shared" si="22"/>
        <v/>
      </c>
      <c r="G113" s="74" t="str">
        <f t="shared" si="23"/>
        <v/>
      </c>
      <c r="H113" s="76" t="str">
        <f t="shared" si="24"/>
        <v/>
      </c>
      <c r="I113" s="76"/>
      <c r="J113" s="77">
        <f>IF(X113=FALSE,((IF(Kosovnica!G116=1,Kosovnica!C116+PRIBITEK_TRAK)+IF(Kosovnica!H116=1,Kosovnica!C116+PRIBITEK_TRAK)+IF(Kosovnica!I116=1,Kosovnica!D116+PRIBITEK_TRAK)+IF(Kosovnica!J116=1,Kosovnica!D116+PRIBITEK_TRAK))/1000)*Kosovnica!E116,0)</f>
        <v>0</v>
      </c>
      <c r="K113" s="78" t="str">
        <f t="shared" si="25"/>
        <v/>
      </c>
      <c r="L113" s="75"/>
      <c r="M113" s="77">
        <f>IF(X113=FALSE,((IF(Kosovnica!G116=2,Kosovnica!C116+PRIBITEK_TRAK)+IF(Kosovnica!H116=2,Kosovnica!C116+PRIBITEK_TRAK)+IF(Kosovnica!I116=2,Kosovnica!D116+PRIBITEK_TRAK)+IF(Kosovnica!J116=2,Kosovnica!D116+PRIBITEK_TRAK))/1000)*Kosovnica!E116,0)</f>
        <v>0</v>
      </c>
      <c r="N113" s="78" t="str">
        <f t="shared" si="26"/>
        <v/>
      </c>
      <c r="O113" s="75"/>
      <c r="P113" s="77">
        <f>IF(X113=TRUE,((IF(Kosovnica!G116=1,Kosovnica!C116+PRIBITEK_TRAK)+IF(Kosovnica!H116=1,Kosovnica!C116+PRIBITEK_TRAK)+IF(Kosovnica!I116=1,Kosovnica!D116+PRIBITEK_TRAK)+IF(Kosovnica!J116=1,Kosovnica!D116+PRIBITEK_TRAK))/1000)*Kosovnica!E116,0)</f>
        <v>0</v>
      </c>
      <c r="Q113" s="78" t="str">
        <f t="shared" si="27"/>
        <v/>
      </c>
      <c r="R113" s="75"/>
      <c r="S113" s="77">
        <f>IF(X113=TRUE,((IF(Kosovnica!G116=2,Kosovnica!C116+PRIBITEK_TRAK)+IF(Kosovnica!H116=2,Kosovnica!C116+PRIBITEK_TRAK)+IF(Kosovnica!I116=2,Kosovnica!D116+PRIBITEK_TRAK)+IF(Kosovnica!J116=2,Kosovnica!D116+PRIBITEK_TRAK))/1000)*Kosovnica!E116,0)</f>
        <v>0</v>
      </c>
      <c r="T113" s="78" t="str">
        <f t="shared" si="28"/>
        <v/>
      </c>
      <c r="U113" s="47"/>
      <c r="V113" s="7" t="str">
        <f t="shared" si="29"/>
        <v/>
      </c>
      <c r="W113" s="7" t="str">
        <f t="shared" si="19"/>
        <v/>
      </c>
      <c r="X113" s="7" t="str" cm="1">
        <f t="array" ref="X113">IF(B113&lt;&gt;"",IF(SUMPRODUCT(--(ISNUMBER(SEARCH(LEPI36, Kosovnica!K116)))) &gt; 0, TRUE, FALSE),"")</f>
        <v/>
      </c>
      <c r="Z113" s="48" t="str">
        <f t="shared" si="30"/>
        <v/>
      </c>
      <c r="AA113" s="7">
        <f t="shared" si="31"/>
        <v>0</v>
      </c>
    </row>
    <row r="114" spans="1:27" ht="15" x14ac:dyDescent="0.2">
      <c r="A114" s="44">
        <f t="shared" si="20"/>
        <v>102</v>
      </c>
      <c r="B114" s="45" t="str">
        <f>IF(Kosovnica!B117&lt;&gt;"",Kosovnica!B117,"")</f>
        <v/>
      </c>
      <c r="C114" s="46" t="str">
        <f>IF(Kosovnica!L117&lt;&gt;"",Kosovnica!L117,"")</f>
        <v/>
      </c>
      <c r="D114" s="74" t="str">
        <f>IF(B114&lt;&gt;"",(((Kosovnica!C117)*(Kosovnica!D117))*Kosovnica!E117*(IF(X114=TRUE,2,1)))/1000000,"")</f>
        <v/>
      </c>
      <c r="E114" s="74" t="str">
        <f t="shared" si="21"/>
        <v/>
      </c>
      <c r="F114" s="80" t="str">
        <f t="shared" si="22"/>
        <v/>
      </c>
      <c r="G114" s="74" t="str">
        <f t="shared" si="23"/>
        <v/>
      </c>
      <c r="H114" s="76" t="str">
        <f t="shared" si="24"/>
        <v/>
      </c>
      <c r="I114" s="76"/>
      <c r="J114" s="77">
        <f>IF(X114=FALSE,((IF(Kosovnica!G117=1,Kosovnica!C117+PRIBITEK_TRAK)+IF(Kosovnica!H117=1,Kosovnica!C117+PRIBITEK_TRAK)+IF(Kosovnica!I117=1,Kosovnica!D117+PRIBITEK_TRAK)+IF(Kosovnica!J117=1,Kosovnica!D117+PRIBITEK_TRAK))/1000)*Kosovnica!E117,0)</f>
        <v>0</v>
      </c>
      <c r="K114" s="78" t="str">
        <f t="shared" si="25"/>
        <v/>
      </c>
      <c r="L114" s="75"/>
      <c r="M114" s="77">
        <f>IF(X114=FALSE,((IF(Kosovnica!G117=2,Kosovnica!C117+PRIBITEK_TRAK)+IF(Kosovnica!H117=2,Kosovnica!C117+PRIBITEK_TRAK)+IF(Kosovnica!I117=2,Kosovnica!D117+PRIBITEK_TRAK)+IF(Kosovnica!J117=2,Kosovnica!D117+PRIBITEK_TRAK))/1000)*Kosovnica!E117,0)</f>
        <v>0</v>
      </c>
      <c r="N114" s="78" t="str">
        <f t="shared" si="26"/>
        <v/>
      </c>
      <c r="O114" s="75"/>
      <c r="P114" s="77">
        <f>IF(X114=TRUE,((IF(Kosovnica!G117=1,Kosovnica!C117+PRIBITEK_TRAK)+IF(Kosovnica!H117=1,Kosovnica!C117+PRIBITEK_TRAK)+IF(Kosovnica!I117=1,Kosovnica!D117+PRIBITEK_TRAK)+IF(Kosovnica!J117=1,Kosovnica!D117+PRIBITEK_TRAK))/1000)*Kosovnica!E117,0)</f>
        <v>0</v>
      </c>
      <c r="Q114" s="78" t="str">
        <f t="shared" si="27"/>
        <v/>
      </c>
      <c r="R114" s="75"/>
      <c r="S114" s="77">
        <f>IF(X114=TRUE,((IF(Kosovnica!G117=2,Kosovnica!C117+PRIBITEK_TRAK)+IF(Kosovnica!H117=2,Kosovnica!C117+PRIBITEK_TRAK)+IF(Kosovnica!I117=2,Kosovnica!D117+PRIBITEK_TRAK)+IF(Kosovnica!J117=2,Kosovnica!D117+PRIBITEK_TRAK))/1000)*Kosovnica!E117,0)</f>
        <v>0</v>
      </c>
      <c r="T114" s="78" t="str">
        <f t="shared" si="28"/>
        <v/>
      </c>
      <c r="U114" s="47"/>
      <c r="V114" s="7" t="str">
        <f t="shared" si="29"/>
        <v/>
      </c>
      <c r="W114" s="7" t="str">
        <f t="shared" si="19"/>
        <v/>
      </c>
      <c r="X114" s="7" t="str" cm="1">
        <f t="array" ref="X114">IF(B114&lt;&gt;"",IF(SUMPRODUCT(--(ISNUMBER(SEARCH(LEPI36, Kosovnica!K117)))) &gt; 0, TRUE, FALSE),"")</f>
        <v/>
      </c>
      <c r="Z114" s="48" t="str">
        <f t="shared" si="30"/>
        <v/>
      </c>
      <c r="AA114" s="7">
        <f t="shared" si="31"/>
        <v>0</v>
      </c>
    </row>
    <row r="115" spans="1:27" ht="15" x14ac:dyDescent="0.2">
      <c r="A115" s="44">
        <f t="shared" si="20"/>
        <v>103</v>
      </c>
      <c r="B115" s="45" t="str">
        <f>IF(Kosovnica!B118&lt;&gt;"",Kosovnica!B118,"")</f>
        <v/>
      </c>
      <c r="C115" s="46" t="str">
        <f>IF(Kosovnica!L118&lt;&gt;"",Kosovnica!L118,"")</f>
        <v/>
      </c>
      <c r="D115" s="74" t="str">
        <f>IF(B115&lt;&gt;"",(((Kosovnica!C118)*(Kosovnica!D118))*Kosovnica!E118*(IF(X115=TRUE,2,1)))/1000000,"")</f>
        <v/>
      </c>
      <c r="E115" s="74" t="str">
        <f t="shared" si="21"/>
        <v/>
      </c>
      <c r="F115" s="80" t="str">
        <f t="shared" si="22"/>
        <v/>
      </c>
      <c r="G115" s="74" t="str">
        <f t="shared" si="23"/>
        <v/>
      </c>
      <c r="H115" s="76" t="str">
        <f t="shared" si="24"/>
        <v/>
      </c>
      <c r="I115" s="76"/>
      <c r="J115" s="77">
        <f>IF(X115=FALSE,((IF(Kosovnica!G118=1,Kosovnica!C118+PRIBITEK_TRAK)+IF(Kosovnica!H118=1,Kosovnica!C118+PRIBITEK_TRAK)+IF(Kosovnica!I118=1,Kosovnica!D118+PRIBITEK_TRAK)+IF(Kosovnica!J118=1,Kosovnica!D118+PRIBITEK_TRAK))/1000)*Kosovnica!E118,0)</f>
        <v>0</v>
      </c>
      <c r="K115" s="78" t="str">
        <f t="shared" si="25"/>
        <v/>
      </c>
      <c r="L115" s="75"/>
      <c r="M115" s="77">
        <f>IF(X115=FALSE,((IF(Kosovnica!G118=2,Kosovnica!C118+PRIBITEK_TRAK)+IF(Kosovnica!H118=2,Kosovnica!C118+PRIBITEK_TRAK)+IF(Kosovnica!I118=2,Kosovnica!D118+PRIBITEK_TRAK)+IF(Kosovnica!J118=2,Kosovnica!D118+PRIBITEK_TRAK))/1000)*Kosovnica!E118,0)</f>
        <v>0</v>
      </c>
      <c r="N115" s="78" t="str">
        <f t="shared" si="26"/>
        <v/>
      </c>
      <c r="O115" s="75"/>
      <c r="P115" s="77">
        <f>IF(X115=TRUE,((IF(Kosovnica!G118=1,Kosovnica!C118+PRIBITEK_TRAK)+IF(Kosovnica!H118=1,Kosovnica!C118+PRIBITEK_TRAK)+IF(Kosovnica!I118=1,Kosovnica!D118+PRIBITEK_TRAK)+IF(Kosovnica!J118=1,Kosovnica!D118+PRIBITEK_TRAK))/1000)*Kosovnica!E118,0)</f>
        <v>0</v>
      </c>
      <c r="Q115" s="78" t="str">
        <f t="shared" si="27"/>
        <v/>
      </c>
      <c r="R115" s="75"/>
      <c r="S115" s="77">
        <f>IF(X115=TRUE,((IF(Kosovnica!G118=2,Kosovnica!C118+PRIBITEK_TRAK)+IF(Kosovnica!H118=2,Kosovnica!C118+PRIBITEK_TRAK)+IF(Kosovnica!I118=2,Kosovnica!D118+PRIBITEK_TRAK)+IF(Kosovnica!J118=2,Kosovnica!D118+PRIBITEK_TRAK))/1000)*Kosovnica!E118,0)</f>
        <v>0</v>
      </c>
      <c r="T115" s="78" t="str">
        <f t="shared" si="28"/>
        <v/>
      </c>
      <c r="U115" s="47"/>
      <c r="V115" s="7" t="str">
        <f t="shared" si="29"/>
        <v/>
      </c>
      <c r="W115" s="7" t="str">
        <f t="shared" si="19"/>
        <v/>
      </c>
      <c r="X115" s="7" t="str" cm="1">
        <f t="array" ref="X115">IF(B115&lt;&gt;"",IF(SUMPRODUCT(--(ISNUMBER(SEARCH(LEPI36, Kosovnica!K118)))) &gt; 0, TRUE, FALSE),"")</f>
        <v/>
      </c>
      <c r="Z115" s="48" t="str">
        <f t="shared" si="30"/>
        <v/>
      </c>
      <c r="AA115" s="7">
        <f t="shared" si="31"/>
        <v>0</v>
      </c>
    </row>
    <row r="116" spans="1:27" ht="15" x14ac:dyDescent="0.2">
      <c r="A116" s="44">
        <f t="shared" si="20"/>
        <v>104</v>
      </c>
      <c r="B116" s="45" t="str">
        <f>IF(Kosovnica!B119&lt;&gt;"",Kosovnica!B119,"")</f>
        <v/>
      </c>
      <c r="C116" s="46" t="str">
        <f>IF(Kosovnica!L119&lt;&gt;"",Kosovnica!L119,"")</f>
        <v/>
      </c>
      <c r="D116" s="74" t="str">
        <f>IF(B116&lt;&gt;"",(((Kosovnica!C119)*(Kosovnica!D119))*Kosovnica!E119*(IF(X116=TRUE,2,1)))/1000000,"")</f>
        <v/>
      </c>
      <c r="E116" s="74" t="str">
        <f t="shared" si="21"/>
        <v/>
      </c>
      <c r="F116" s="80" t="str">
        <f t="shared" si="22"/>
        <v/>
      </c>
      <c r="G116" s="74" t="str">
        <f t="shared" si="23"/>
        <v/>
      </c>
      <c r="H116" s="76" t="str">
        <f t="shared" si="24"/>
        <v/>
      </c>
      <c r="I116" s="76"/>
      <c r="J116" s="77">
        <f>IF(X116=FALSE,((IF(Kosovnica!G119=1,Kosovnica!C119+PRIBITEK_TRAK)+IF(Kosovnica!H119=1,Kosovnica!C119+PRIBITEK_TRAK)+IF(Kosovnica!I119=1,Kosovnica!D119+PRIBITEK_TRAK)+IF(Kosovnica!J119=1,Kosovnica!D119+PRIBITEK_TRAK))/1000)*Kosovnica!E119,0)</f>
        <v>0</v>
      </c>
      <c r="K116" s="78" t="str">
        <f t="shared" si="25"/>
        <v/>
      </c>
      <c r="L116" s="75"/>
      <c r="M116" s="77">
        <f>IF(X116=FALSE,((IF(Kosovnica!G119=2,Kosovnica!C119+PRIBITEK_TRAK)+IF(Kosovnica!H119=2,Kosovnica!C119+PRIBITEK_TRAK)+IF(Kosovnica!I119=2,Kosovnica!D119+PRIBITEK_TRAK)+IF(Kosovnica!J119=2,Kosovnica!D119+PRIBITEK_TRAK))/1000)*Kosovnica!E119,0)</f>
        <v>0</v>
      </c>
      <c r="N116" s="78" t="str">
        <f t="shared" si="26"/>
        <v/>
      </c>
      <c r="O116" s="75"/>
      <c r="P116" s="77">
        <f>IF(X116=TRUE,((IF(Kosovnica!G119=1,Kosovnica!C119+PRIBITEK_TRAK)+IF(Kosovnica!H119=1,Kosovnica!C119+PRIBITEK_TRAK)+IF(Kosovnica!I119=1,Kosovnica!D119+PRIBITEK_TRAK)+IF(Kosovnica!J119=1,Kosovnica!D119+PRIBITEK_TRAK))/1000)*Kosovnica!E119,0)</f>
        <v>0</v>
      </c>
      <c r="Q116" s="78" t="str">
        <f t="shared" si="27"/>
        <v/>
      </c>
      <c r="R116" s="75"/>
      <c r="S116" s="77">
        <f>IF(X116=TRUE,((IF(Kosovnica!G119=2,Kosovnica!C119+PRIBITEK_TRAK)+IF(Kosovnica!H119=2,Kosovnica!C119+PRIBITEK_TRAK)+IF(Kosovnica!I119=2,Kosovnica!D119+PRIBITEK_TRAK)+IF(Kosovnica!J119=2,Kosovnica!D119+PRIBITEK_TRAK))/1000)*Kosovnica!E119,0)</f>
        <v>0</v>
      </c>
      <c r="T116" s="78" t="str">
        <f t="shared" si="28"/>
        <v/>
      </c>
      <c r="U116" s="47"/>
      <c r="V116" s="7" t="str">
        <f t="shared" si="29"/>
        <v/>
      </c>
      <c r="W116" s="7" t="str">
        <f t="shared" si="19"/>
        <v/>
      </c>
      <c r="X116" s="7" t="str" cm="1">
        <f t="array" ref="X116">IF(B116&lt;&gt;"",IF(SUMPRODUCT(--(ISNUMBER(SEARCH(LEPI36, Kosovnica!K119)))) &gt; 0, TRUE, FALSE),"")</f>
        <v/>
      </c>
      <c r="Z116" s="48" t="str">
        <f t="shared" si="30"/>
        <v/>
      </c>
      <c r="AA116" s="7">
        <f t="shared" si="31"/>
        <v>0</v>
      </c>
    </row>
    <row r="117" spans="1:27" ht="15" x14ac:dyDescent="0.2">
      <c r="A117" s="44">
        <f t="shared" si="20"/>
        <v>105</v>
      </c>
      <c r="B117" s="45" t="str">
        <f>IF(Kosovnica!B120&lt;&gt;"",Kosovnica!B120,"")</f>
        <v/>
      </c>
      <c r="C117" s="46" t="str">
        <f>IF(Kosovnica!L120&lt;&gt;"",Kosovnica!L120,"")</f>
        <v/>
      </c>
      <c r="D117" s="74" t="str">
        <f>IF(B117&lt;&gt;"",(((Kosovnica!C120)*(Kosovnica!D120))*Kosovnica!E120*(IF(X117=TRUE,2,1)))/1000000,"")</f>
        <v/>
      </c>
      <c r="E117" s="74" t="str">
        <f t="shared" si="21"/>
        <v/>
      </c>
      <c r="F117" s="80" t="str">
        <f t="shared" si="22"/>
        <v/>
      </c>
      <c r="G117" s="74" t="str">
        <f t="shared" si="23"/>
        <v/>
      </c>
      <c r="H117" s="76" t="str">
        <f t="shared" si="24"/>
        <v/>
      </c>
      <c r="I117" s="76"/>
      <c r="J117" s="77">
        <f>IF(X117=FALSE,((IF(Kosovnica!G120=1,Kosovnica!C120+PRIBITEK_TRAK)+IF(Kosovnica!H120=1,Kosovnica!C120+PRIBITEK_TRAK)+IF(Kosovnica!I120=1,Kosovnica!D120+PRIBITEK_TRAK)+IF(Kosovnica!J120=1,Kosovnica!D120+PRIBITEK_TRAK))/1000)*Kosovnica!E120,0)</f>
        <v>0</v>
      </c>
      <c r="K117" s="78" t="str">
        <f t="shared" si="25"/>
        <v/>
      </c>
      <c r="L117" s="75"/>
      <c r="M117" s="77">
        <f>IF(X117=FALSE,((IF(Kosovnica!G120=2,Kosovnica!C120+PRIBITEK_TRAK)+IF(Kosovnica!H120=2,Kosovnica!C120+PRIBITEK_TRAK)+IF(Kosovnica!I120=2,Kosovnica!D120+PRIBITEK_TRAK)+IF(Kosovnica!J120=2,Kosovnica!D120+PRIBITEK_TRAK))/1000)*Kosovnica!E120,0)</f>
        <v>0</v>
      </c>
      <c r="N117" s="78" t="str">
        <f t="shared" si="26"/>
        <v/>
      </c>
      <c r="O117" s="75"/>
      <c r="P117" s="77">
        <f>IF(X117=TRUE,((IF(Kosovnica!G120=1,Kosovnica!C120+PRIBITEK_TRAK)+IF(Kosovnica!H120=1,Kosovnica!C120+PRIBITEK_TRAK)+IF(Kosovnica!I120=1,Kosovnica!D120+PRIBITEK_TRAK)+IF(Kosovnica!J120=1,Kosovnica!D120+PRIBITEK_TRAK))/1000)*Kosovnica!E120,0)</f>
        <v>0</v>
      </c>
      <c r="Q117" s="78" t="str">
        <f t="shared" si="27"/>
        <v/>
      </c>
      <c r="R117" s="75"/>
      <c r="S117" s="77">
        <f>IF(X117=TRUE,((IF(Kosovnica!G120=2,Kosovnica!C120+PRIBITEK_TRAK)+IF(Kosovnica!H120=2,Kosovnica!C120+PRIBITEK_TRAK)+IF(Kosovnica!I120=2,Kosovnica!D120+PRIBITEK_TRAK)+IF(Kosovnica!J120=2,Kosovnica!D120+PRIBITEK_TRAK))/1000)*Kosovnica!E120,0)</f>
        <v>0</v>
      </c>
      <c r="T117" s="78" t="str">
        <f t="shared" si="28"/>
        <v/>
      </c>
      <c r="U117" s="47"/>
      <c r="V117" s="7" t="str">
        <f t="shared" si="29"/>
        <v/>
      </c>
      <c r="W117" s="7" t="str">
        <f t="shared" si="19"/>
        <v/>
      </c>
      <c r="X117" s="7" t="str" cm="1">
        <f t="array" ref="X117">IF(B117&lt;&gt;"",IF(SUMPRODUCT(--(ISNUMBER(SEARCH(LEPI36, Kosovnica!K120)))) &gt; 0, TRUE, FALSE),"")</f>
        <v/>
      </c>
      <c r="Z117" s="48" t="str">
        <f t="shared" si="30"/>
        <v/>
      </c>
      <c r="AA117" s="7">
        <f t="shared" si="31"/>
        <v>0</v>
      </c>
    </row>
    <row r="118" spans="1:27" ht="15" x14ac:dyDescent="0.2">
      <c r="A118" s="44">
        <f t="shared" si="20"/>
        <v>106</v>
      </c>
      <c r="B118" s="45" t="str">
        <f>IF(Kosovnica!B121&lt;&gt;"",Kosovnica!B121,"")</f>
        <v/>
      </c>
      <c r="C118" s="46" t="str">
        <f>IF(Kosovnica!L121&lt;&gt;"",Kosovnica!L121,"")</f>
        <v/>
      </c>
      <c r="D118" s="74" t="str">
        <f>IF(B118&lt;&gt;"",(((Kosovnica!C121)*(Kosovnica!D121))*Kosovnica!E121*(IF(X118=TRUE,2,1)))/1000000,"")</f>
        <v/>
      </c>
      <c r="E118" s="74" t="str">
        <f t="shared" si="21"/>
        <v/>
      </c>
      <c r="F118" s="80" t="str">
        <f t="shared" si="22"/>
        <v/>
      </c>
      <c r="G118" s="74" t="str">
        <f t="shared" si="23"/>
        <v/>
      </c>
      <c r="H118" s="76" t="str">
        <f t="shared" si="24"/>
        <v/>
      </c>
      <c r="I118" s="76"/>
      <c r="J118" s="77">
        <f>IF(X118=FALSE,((IF(Kosovnica!G121=1,Kosovnica!C121+PRIBITEK_TRAK)+IF(Kosovnica!H121=1,Kosovnica!C121+PRIBITEK_TRAK)+IF(Kosovnica!I121=1,Kosovnica!D121+PRIBITEK_TRAK)+IF(Kosovnica!J121=1,Kosovnica!D121+PRIBITEK_TRAK))/1000)*Kosovnica!E121,0)</f>
        <v>0</v>
      </c>
      <c r="K118" s="78" t="str">
        <f t="shared" si="25"/>
        <v/>
      </c>
      <c r="L118" s="75"/>
      <c r="M118" s="77">
        <f>IF(X118=FALSE,((IF(Kosovnica!G121=2,Kosovnica!C121+PRIBITEK_TRAK)+IF(Kosovnica!H121=2,Kosovnica!C121+PRIBITEK_TRAK)+IF(Kosovnica!I121=2,Kosovnica!D121+PRIBITEK_TRAK)+IF(Kosovnica!J121=2,Kosovnica!D121+PRIBITEK_TRAK))/1000)*Kosovnica!E121,0)</f>
        <v>0</v>
      </c>
      <c r="N118" s="78" t="str">
        <f t="shared" si="26"/>
        <v/>
      </c>
      <c r="O118" s="75"/>
      <c r="P118" s="77">
        <f>IF(X118=TRUE,((IF(Kosovnica!G121=1,Kosovnica!C121+PRIBITEK_TRAK)+IF(Kosovnica!H121=1,Kosovnica!C121+PRIBITEK_TRAK)+IF(Kosovnica!I121=1,Kosovnica!D121+PRIBITEK_TRAK)+IF(Kosovnica!J121=1,Kosovnica!D121+PRIBITEK_TRAK))/1000)*Kosovnica!E121,0)</f>
        <v>0</v>
      </c>
      <c r="Q118" s="78" t="str">
        <f t="shared" si="27"/>
        <v/>
      </c>
      <c r="R118" s="75"/>
      <c r="S118" s="77">
        <f>IF(X118=TRUE,((IF(Kosovnica!G121=2,Kosovnica!C121+PRIBITEK_TRAK)+IF(Kosovnica!H121=2,Kosovnica!C121+PRIBITEK_TRAK)+IF(Kosovnica!I121=2,Kosovnica!D121+PRIBITEK_TRAK)+IF(Kosovnica!J121=2,Kosovnica!D121+PRIBITEK_TRAK))/1000)*Kosovnica!E121,0)</f>
        <v>0</v>
      </c>
      <c r="T118" s="78" t="str">
        <f t="shared" si="28"/>
        <v/>
      </c>
      <c r="U118" s="47"/>
      <c r="V118" s="7" t="str">
        <f t="shared" si="29"/>
        <v/>
      </c>
      <c r="W118" s="7" t="str">
        <f t="shared" si="19"/>
        <v/>
      </c>
      <c r="X118" s="7" t="str" cm="1">
        <f t="array" ref="X118">IF(B118&lt;&gt;"",IF(SUMPRODUCT(--(ISNUMBER(SEARCH(LEPI36, Kosovnica!K121)))) &gt; 0, TRUE, FALSE),"")</f>
        <v/>
      </c>
      <c r="Z118" s="48" t="str">
        <f t="shared" si="30"/>
        <v/>
      </c>
      <c r="AA118" s="7">
        <f t="shared" si="31"/>
        <v>0</v>
      </c>
    </row>
    <row r="119" spans="1:27" ht="15" x14ac:dyDescent="0.2">
      <c r="A119" s="44">
        <f t="shared" si="20"/>
        <v>107</v>
      </c>
      <c r="B119" s="45" t="str">
        <f>IF(Kosovnica!B122&lt;&gt;"",Kosovnica!B122,"")</f>
        <v/>
      </c>
      <c r="C119" s="46" t="str">
        <f>IF(Kosovnica!L122&lt;&gt;"",Kosovnica!L122,"")</f>
        <v/>
      </c>
      <c r="D119" s="74" t="str">
        <f>IF(B119&lt;&gt;"",(((Kosovnica!C122)*(Kosovnica!D122))*Kosovnica!E122*(IF(X119=TRUE,2,1)))/1000000,"")</f>
        <v/>
      </c>
      <c r="E119" s="74" t="str">
        <f t="shared" si="21"/>
        <v/>
      </c>
      <c r="F119" s="80" t="str">
        <f t="shared" si="22"/>
        <v/>
      </c>
      <c r="G119" s="74" t="str">
        <f t="shared" si="23"/>
        <v/>
      </c>
      <c r="H119" s="76" t="str">
        <f t="shared" si="24"/>
        <v/>
      </c>
      <c r="I119" s="76"/>
      <c r="J119" s="77">
        <f>IF(X119=FALSE,((IF(Kosovnica!G122=1,Kosovnica!C122+PRIBITEK_TRAK)+IF(Kosovnica!H122=1,Kosovnica!C122+PRIBITEK_TRAK)+IF(Kosovnica!I122=1,Kosovnica!D122+PRIBITEK_TRAK)+IF(Kosovnica!J122=1,Kosovnica!D122+PRIBITEK_TRAK))/1000)*Kosovnica!E122,0)</f>
        <v>0</v>
      </c>
      <c r="K119" s="78" t="str">
        <f t="shared" si="25"/>
        <v/>
      </c>
      <c r="L119" s="75"/>
      <c r="M119" s="77">
        <f>IF(X119=FALSE,((IF(Kosovnica!G122=2,Kosovnica!C122+PRIBITEK_TRAK)+IF(Kosovnica!H122=2,Kosovnica!C122+PRIBITEK_TRAK)+IF(Kosovnica!I122=2,Kosovnica!D122+PRIBITEK_TRAK)+IF(Kosovnica!J122=2,Kosovnica!D122+PRIBITEK_TRAK))/1000)*Kosovnica!E122,0)</f>
        <v>0</v>
      </c>
      <c r="N119" s="78" t="str">
        <f t="shared" si="26"/>
        <v/>
      </c>
      <c r="O119" s="75"/>
      <c r="P119" s="77">
        <f>IF(X119=TRUE,((IF(Kosovnica!G122=1,Kosovnica!C122+PRIBITEK_TRAK)+IF(Kosovnica!H122=1,Kosovnica!C122+PRIBITEK_TRAK)+IF(Kosovnica!I122=1,Kosovnica!D122+PRIBITEK_TRAK)+IF(Kosovnica!J122=1,Kosovnica!D122+PRIBITEK_TRAK))/1000)*Kosovnica!E122,0)</f>
        <v>0</v>
      </c>
      <c r="Q119" s="78" t="str">
        <f t="shared" si="27"/>
        <v/>
      </c>
      <c r="R119" s="75"/>
      <c r="S119" s="77">
        <f>IF(X119=TRUE,((IF(Kosovnica!G122=2,Kosovnica!C122+PRIBITEK_TRAK)+IF(Kosovnica!H122=2,Kosovnica!C122+PRIBITEK_TRAK)+IF(Kosovnica!I122=2,Kosovnica!D122+PRIBITEK_TRAK)+IF(Kosovnica!J122=2,Kosovnica!D122+PRIBITEK_TRAK))/1000)*Kosovnica!E122,0)</f>
        <v>0</v>
      </c>
      <c r="T119" s="78" t="str">
        <f t="shared" si="28"/>
        <v/>
      </c>
      <c r="U119" s="47"/>
      <c r="V119" s="7" t="str">
        <f t="shared" si="29"/>
        <v/>
      </c>
      <c r="W119" s="7" t="str">
        <f t="shared" si="19"/>
        <v/>
      </c>
      <c r="X119" s="7" t="str" cm="1">
        <f t="array" ref="X119">IF(B119&lt;&gt;"",IF(SUMPRODUCT(--(ISNUMBER(SEARCH(LEPI36, Kosovnica!K122)))) &gt; 0, TRUE, FALSE),"")</f>
        <v/>
      </c>
      <c r="Z119" s="48" t="str">
        <f t="shared" si="30"/>
        <v/>
      </c>
      <c r="AA119" s="7">
        <f t="shared" si="31"/>
        <v>0</v>
      </c>
    </row>
    <row r="120" spans="1:27" ht="15" x14ac:dyDescent="0.2">
      <c r="A120" s="44">
        <f t="shared" si="20"/>
        <v>108</v>
      </c>
      <c r="B120" s="45" t="str">
        <f>IF(Kosovnica!B123&lt;&gt;"",Kosovnica!B123,"")</f>
        <v/>
      </c>
      <c r="C120" s="46" t="str">
        <f>IF(Kosovnica!L123&lt;&gt;"",Kosovnica!L123,"")</f>
        <v/>
      </c>
      <c r="D120" s="74" t="str">
        <f>IF(B120&lt;&gt;"",(((Kosovnica!C123)*(Kosovnica!D123))*Kosovnica!E123*(IF(X120=TRUE,2,1)))/1000000,"")</f>
        <v/>
      </c>
      <c r="E120" s="74" t="str">
        <f t="shared" si="21"/>
        <v/>
      </c>
      <c r="F120" s="80" t="str">
        <f t="shared" si="22"/>
        <v/>
      </c>
      <c r="G120" s="74" t="str">
        <f t="shared" si="23"/>
        <v/>
      </c>
      <c r="H120" s="76" t="str">
        <f t="shared" si="24"/>
        <v/>
      </c>
      <c r="I120" s="76"/>
      <c r="J120" s="77">
        <f>IF(X120=FALSE,((IF(Kosovnica!G123=1,Kosovnica!C123+PRIBITEK_TRAK)+IF(Kosovnica!H123=1,Kosovnica!C123+PRIBITEK_TRAK)+IF(Kosovnica!I123=1,Kosovnica!D123+PRIBITEK_TRAK)+IF(Kosovnica!J123=1,Kosovnica!D123+PRIBITEK_TRAK))/1000)*Kosovnica!E123,0)</f>
        <v>0</v>
      </c>
      <c r="K120" s="78" t="str">
        <f t="shared" si="25"/>
        <v/>
      </c>
      <c r="L120" s="75"/>
      <c r="M120" s="77">
        <f>IF(X120=FALSE,((IF(Kosovnica!G123=2,Kosovnica!C123+PRIBITEK_TRAK)+IF(Kosovnica!H123=2,Kosovnica!C123+PRIBITEK_TRAK)+IF(Kosovnica!I123=2,Kosovnica!D123+PRIBITEK_TRAK)+IF(Kosovnica!J123=2,Kosovnica!D123+PRIBITEK_TRAK))/1000)*Kosovnica!E123,0)</f>
        <v>0</v>
      </c>
      <c r="N120" s="78" t="str">
        <f t="shared" si="26"/>
        <v/>
      </c>
      <c r="O120" s="75"/>
      <c r="P120" s="77">
        <f>IF(X120=TRUE,((IF(Kosovnica!G123=1,Kosovnica!C123+PRIBITEK_TRAK)+IF(Kosovnica!H123=1,Kosovnica!C123+PRIBITEK_TRAK)+IF(Kosovnica!I123=1,Kosovnica!D123+PRIBITEK_TRAK)+IF(Kosovnica!J123=1,Kosovnica!D123+PRIBITEK_TRAK))/1000)*Kosovnica!E123,0)</f>
        <v>0</v>
      </c>
      <c r="Q120" s="78" t="str">
        <f t="shared" si="27"/>
        <v/>
      </c>
      <c r="R120" s="75"/>
      <c r="S120" s="77">
        <f>IF(X120=TRUE,((IF(Kosovnica!G123=2,Kosovnica!C123+PRIBITEK_TRAK)+IF(Kosovnica!H123=2,Kosovnica!C123+PRIBITEK_TRAK)+IF(Kosovnica!I123=2,Kosovnica!D123+PRIBITEK_TRAK)+IF(Kosovnica!J123=2,Kosovnica!D123+PRIBITEK_TRAK))/1000)*Kosovnica!E123,0)</f>
        <v>0</v>
      </c>
      <c r="T120" s="78" t="str">
        <f t="shared" si="28"/>
        <v/>
      </c>
      <c r="U120" s="47"/>
      <c r="V120" s="7" t="str">
        <f t="shared" si="29"/>
        <v/>
      </c>
      <c r="W120" s="7" t="str">
        <f t="shared" si="19"/>
        <v/>
      </c>
      <c r="X120" s="7" t="str" cm="1">
        <f t="array" ref="X120">IF(B120&lt;&gt;"",IF(SUMPRODUCT(--(ISNUMBER(SEARCH(LEPI36, Kosovnica!K123)))) &gt; 0, TRUE, FALSE),"")</f>
        <v/>
      </c>
      <c r="Z120" s="48" t="str">
        <f t="shared" si="30"/>
        <v/>
      </c>
      <c r="AA120" s="7">
        <f t="shared" si="31"/>
        <v>0</v>
      </c>
    </row>
    <row r="121" spans="1:27" ht="15" x14ac:dyDescent="0.2">
      <c r="A121" s="44">
        <f t="shared" si="20"/>
        <v>109</v>
      </c>
      <c r="B121" s="45" t="str">
        <f>IF(Kosovnica!B124&lt;&gt;"",Kosovnica!B124,"")</f>
        <v/>
      </c>
      <c r="C121" s="46" t="str">
        <f>IF(Kosovnica!L124&lt;&gt;"",Kosovnica!L124,"")</f>
        <v/>
      </c>
      <c r="D121" s="74" t="str">
        <f>IF(B121&lt;&gt;"",(((Kosovnica!C124)*(Kosovnica!D124))*Kosovnica!E124*(IF(X121=TRUE,2,1)))/1000000,"")</f>
        <v/>
      </c>
      <c r="E121" s="74" t="str">
        <f t="shared" si="21"/>
        <v/>
      </c>
      <c r="F121" s="80" t="str">
        <f t="shared" si="22"/>
        <v/>
      </c>
      <c r="G121" s="74" t="str">
        <f t="shared" si="23"/>
        <v/>
      </c>
      <c r="H121" s="76" t="str">
        <f t="shared" si="24"/>
        <v/>
      </c>
      <c r="I121" s="76"/>
      <c r="J121" s="77">
        <f>IF(X121=FALSE,((IF(Kosovnica!G124=1,Kosovnica!C124+PRIBITEK_TRAK)+IF(Kosovnica!H124=1,Kosovnica!C124+PRIBITEK_TRAK)+IF(Kosovnica!I124=1,Kosovnica!D124+PRIBITEK_TRAK)+IF(Kosovnica!J124=1,Kosovnica!D124+PRIBITEK_TRAK))/1000)*Kosovnica!E124,0)</f>
        <v>0</v>
      </c>
      <c r="K121" s="78" t="str">
        <f t="shared" si="25"/>
        <v/>
      </c>
      <c r="L121" s="75"/>
      <c r="M121" s="77">
        <f>IF(X121=FALSE,((IF(Kosovnica!G124=2,Kosovnica!C124+PRIBITEK_TRAK)+IF(Kosovnica!H124=2,Kosovnica!C124+PRIBITEK_TRAK)+IF(Kosovnica!I124=2,Kosovnica!D124+PRIBITEK_TRAK)+IF(Kosovnica!J124=2,Kosovnica!D124+PRIBITEK_TRAK))/1000)*Kosovnica!E124,0)</f>
        <v>0</v>
      </c>
      <c r="N121" s="78" t="str">
        <f t="shared" si="26"/>
        <v/>
      </c>
      <c r="O121" s="75"/>
      <c r="P121" s="77">
        <f>IF(X121=TRUE,((IF(Kosovnica!G124=1,Kosovnica!C124+PRIBITEK_TRAK)+IF(Kosovnica!H124=1,Kosovnica!C124+PRIBITEK_TRAK)+IF(Kosovnica!I124=1,Kosovnica!D124+PRIBITEK_TRAK)+IF(Kosovnica!J124=1,Kosovnica!D124+PRIBITEK_TRAK))/1000)*Kosovnica!E124,0)</f>
        <v>0</v>
      </c>
      <c r="Q121" s="78" t="str">
        <f t="shared" si="27"/>
        <v/>
      </c>
      <c r="R121" s="75"/>
      <c r="S121" s="77">
        <f>IF(X121=TRUE,((IF(Kosovnica!G124=2,Kosovnica!C124+PRIBITEK_TRAK)+IF(Kosovnica!H124=2,Kosovnica!C124+PRIBITEK_TRAK)+IF(Kosovnica!I124=2,Kosovnica!D124+PRIBITEK_TRAK)+IF(Kosovnica!J124=2,Kosovnica!D124+PRIBITEK_TRAK))/1000)*Kosovnica!E124,0)</f>
        <v>0</v>
      </c>
      <c r="T121" s="78" t="str">
        <f t="shared" si="28"/>
        <v/>
      </c>
      <c r="U121" s="47"/>
      <c r="V121" s="7" t="str">
        <f t="shared" si="29"/>
        <v/>
      </c>
      <c r="W121" s="7" t="str">
        <f t="shared" si="19"/>
        <v/>
      </c>
      <c r="X121" s="7" t="str" cm="1">
        <f t="array" ref="X121">IF(B121&lt;&gt;"",IF(SUMPRODUCT(--(ISNUMBER(SEARCH(LEPI36, Kosovnica!K124)))) &gt; 0, TRUE, FALSE),"")</f>
        <v/>
      </c>
      <c r="Z121" s="48" t="str">
        <f t="shared" si="30"/>
        <v/>
      </c>
      <c r="AA121" s="7">
        <f t="shared" si="31"/>
        <v>0</v>
      </c>
    </row>
    <row r="122" spans="1:27" ht="15" x14ac:dyDescent="0.2">
      <c r="A122" s="44">
        <f t="shared" si="20"/>
        <v>110</v>
      </c>
      <c r="B122" s="45" t="str">
        <f>IF(Kosovnica!B125&lt;&gt;"",Kosovnica!B125,"")</f>
        <v/>
      </c>
      <c r="C122" s="46" t="str">
        <f>IF(Kosovnica!L125&lt;&gt;"",Kosovnica!L125,"")</f>
        <v/>
      </c>
      <c r="D122" s="74" t="str">
        <f>IF(B122&lt;&gt;"",(((Kosovnica!C125)*(Kosovnica!D125))*Kosovnica!E125*(IF(X122=TRUE,2,1)))/1000000,"")</f>
        <v/>
      </c>
      <c r="E122" s="74" t="str">
        <f t="shared" si="21"/>
        <v/>
      </c>
      <c r="F122" s="80" t="str">
        <f t="shared" si="22"/>
        <v/>
      </c>
      <c r="G122" s="74" t="str">
        <f t="shared" si="23"/>
        <v/>
      </c>
      <c r="H122" s="76" t="str">
        <f t="shared" si="24"/>
        <v/>
      </c>
      <c r="I122" s="76"/>
      <c r="J122" s="77">
        <f>IF(X122=FALSE,((IF(Kosovnica!G125=1,Kosovnica!C125+PRIBITEK_TRAK)+IF(Kosovnica!H125=1,Kosovnica!C125+PRIBITEK_TRAK)+IF(Kosovnica!I125=1,Kosovnica!D125+PRIBITEK_TRAK)+IF(Kosovnica!J125=1,Kosovnica!D125+PRIBITEK_TRAK))/1000)*Kosovnica!E125,0)</f>
        <v>0</v>
      </c>
      <c r="K122" s="78" t="str">
        <f t="shared" si="25"/>
        <v/>
      </c>
      <c r="L122" s="75"/>
      <c r="M122" s="77">
        <f>IF(X122=FALSE,((IF(Kosovnica!G125=2,Kosovnica!C125+PRIBITEK_TRAK)+IF(Kosovnica!H125=2,Kosovnica!C125+PRIBITEK_TRAK)+IF(Kosovnica!I125=2,Kosovnica!D125+PRIBITEK_TRAK)+IF(Kosovnica!J125=2,Kosovnica!D125+PRIBITEK_TRAK))/1000)*Kosovnica!E125,0)</f>
        <v>0</v>
      </c>
      <c r="N122" s="78" t="str">
        <f t="shared" si="26"/>
        <v/>
      </c>
      <c r="O122" s="75"/>
      <c r="P122" s="77">
        <f>IF(X122=TRUE,((IF(Kosovnica!G125=1,Kosovnica!C125+PRIBITEK_TRAK)+IF(Kosovnica!H125=1,Kosovnica!C125+PRIBITEK_TRAK)+IF(Kosovnica!I125=1,Kosovnica!D125+PRIBITEK_TRAK)+IF(Kosovnica!J125=1,Kosovnica!D125+PRIBITEK_TRAK))/1000)*Kosovnica!E125,0)</f>
        <v>0</v>
      </c>
      <c r="Q122" s="78" t="str">
        <f t="shared" si="27"/>
        <v/>
      </c>
      <c r="R122" s="75"/>
      <c r="S122" s="77">
        <f>IF(X122=TRUE,((IF(Kosovnica!G125=2,Kosovnica!C125+PRIBITEK_TRAK)+IF(Kosovnica!H125=2,Kosovnica!C125+PRIBITEK_TRAK)+IF(Kosovnica!I125=2,Kosovnica!D125+PRIBITEK_TRAK)+IF(Kosovnica!J125=2,Kosovnica!D125+PRIBITEK_TRAK))/1000)*Kosovnica!E125,0)</f>
        <v>0</v>
      </c>
      <c r="T122" s="78" t="str">
        <f t="shared" si="28"/>
        <v/>
      </c>
      <c r="U122" s="47"/>
      <c r="V122" s="7" t="str">
        <f t="shared" si="29"/>
        <v/>
      </c>
      <c r="W122" s="7" t="str">
        <f t="shared" si="19"/>
        <v/>
      </c>
      <c r="X122" s="7" t="str" cm="1">
        <f t="array" ref="X122">IF(B122&lt;&gt;"",IF(SUMPRODUCT(--(ISNUMBER(SEARCH(LEPI36, Kosovnica!K125)))) &gt; 0, TRUE, FALSE),"")</f>
        <v/>
      </c>
      <c r="Z122" s="48" t="str">
        <f t="shared" si="30"/>
        <v/>
      </c>
      <c r="AA122" s="7">
        <f t="shared" si="31"/>
        <v>0</v>
      </c>
    </row>
    <row r="123" spans="1:27" ht="15" x14ac:dyDescent="0.2">
      <c r="A123" s="44">
        <f t="shared" si="20"/>
        <v>111</v>
      </c>
      <c r="B123" s="45" t="str">
        <f>IF(Kosovnica!B126&lt;&gt;"",Kosovnica!B126,"")</f>
        <v/>
      </c>
      <c r="C123" s="46" t="str">
        <f>IF(Kosovnica!L126&lt;&gt;"",Kosovnica!L126,"")</f>
        <v/>
      </c>
      <c r="D123" s="74" t="str">
        <f>IF(B123&lt;&gt;"",(((Kosovnica!C126)*(Kosovnica!D126))*Kosovnica!E126*(IF(X123=TRUE,2,1)))/1000000,"")</f>
        <v/>
      </c>
      <c r="E123" s="74" t="str">
        <f t="shared" si="21"/>
        <v/>
      </c>
      <c r="F123" s="80" t="str">
        <f t="shared" si="22"/>
        <v/>
      </c>
      <c r="G123" s="74" t="str">
        <f t="shared" si="23"/>
        <v/>
      </c>
      <c r="H123" s="76" t="str">
        <f t="shared" si="24"/>
        <v/>
      </c>
      <c r="I123" s="76"/>
      <c r="J123" s="77">
        <f>IF(X123=FALSE,((IF(Kosovnica!G126=1,Kosovnica!C126+PRIBITEK_TRAK)+IF(Kosovnica!H126=1,Kosovnica!C126+PRIBITEK_TRAK)+IF(Kosovnica!I126=1,Kosovnica!D126+PRIBITEK_TRAK)+IF(Kosovnica!J126=1,Kosovnica!D126+PRIBITEK_TRAK))/1000)*Kosovnica!E126,0)</f>
        <v>0</v>
      </c>
      <c r="K123" s="78" t="str">
        <f t="shared" si="25"/>
        <v/>
      </c>
      <c r="L123" s="75"/>
      <c r="M123" s="77">
        <f>IF(X123=FALSE,((IF(Kosovnica!G126=2,Kosovnica!C126+PRIBITEK_TRAK)+IF(Kosovnica!H126=2,Kosovnica!C126+PRIBITEK_TRAK)+IF(Kosovnica!I126=2,Kosovnica!D126+PRIBITEK_TRAK)+IF(Kosovnica!J126=2,Kosovnica!D126+PRIBITEK_TRAK))/1000)*Kosovnica!E126,0)</f>
        <v>0</v>
      </c>
      <c r="N123" s="78" t="str">
        <f t="shared" si="26"/>
        <v/>
      </c>
      <c r="O123" s="75"/>
      <c r="P123" s="77">
        <f>IF(X123=TRUE,((IF(Kosovnica!G126=1,Kosovnica!C126+PRIBITEK_TRAK)+IF(Kosovnica!H126=1,Kosovnica!C126+PRIBITEK_TRAK)+IF(Kosovnica!I126=1,Kosovnica!D126+PRIBITEK_TRAK)+IF(Kosovnica!J126=1,Kosovnica!D126+PRIBITEK_TRAK))/1000)*Kosovnica!E126,0)</f>
        <v>0</v>
      </c>
      <c r="Q123" s="78" t="str">
        <f t="shared" si="27"/>
        <v/>
      </c>
      <c r="R123" s="75"/>
      <c r="S123" s="77">
        <f>IF(X123=TRUE,((IF(Kosovnica!G126=2,Kosovnica!C126+PRIBITEK_TRAK)+IF(Kosovnica!H126=2,Kosovnica!C126+PRIBITEK_TRAK)+IF(Kosovnica!I126=2,Kosovnica!D126+PRIBITEK_TRAK)+IF(Kosovnica!J126=2,Kosovnica!D126+PRIBITEK_TRAK))/1000)*Kosovnica!E126,0)</f>
        <v>0</v>
      </c>
      <c r="T123" s="78" t="str">
        <f t="shared" si="28"/>
        <v/>
      </c>
      <c r="U123" s="47"/>
      <c r="V123" s="7" t="str">
        <f t="shared" si="29"/>
        <v/>
      </c>
      <c r="W123" s="7" t="str">
        <f t="shared" si="19"/>
        <v/>
      </c>
      <c r="X123" s="7" t="str" cm="1">
        <f t="array" ref="X123">IF(B123&lt;&gt;"",IF(SUMPRODUCT(--(ISNUMBER(SEARCH(LEPI36, Kosovnica!K126)))) &gt; 0, TRUE, FALSE),"")</f>
        <v/>
      </c>
      <c r="Z123" s="48" t="str">
        <f t="shared" si="30"/>
        <v/>
      </c>
      <c r="AA123" s="7">
        <f t="shared" si="31"/>
        <v>0</v>
      </c>
    </row>
    <row r="124" spans="1:27" ht="15" x14ac:dyDescent="0.2">
      <c r="A124" s="44">
        <f t="shared" si="20"/>
        <v>112</v>
      </c>
      <c r="B124" s="45" t="str">
        <f>IF(Kosovnica!B127&lt;&gt;"",Kosovnica!B127,"")</f>
        <v/>
      </c>
      <c r="C124" s="46" t="str">
        <f>IF(Kosovnica!L127&lt;&gt;"",Kosovnica!L127,"")</f>
        <v/>
      </c>
      <c r="D124" s="74" t="str">
        <f>IF(B124&lt;&gt;"",(((Kosovnica!C127)*(Kosovnica!D127))*Kosovnica!E127*(IF(X124=TRUE,2,1)))/1000000,"")</f>
        <v/>
      </c>
      <c r="E124" s="74" t="str">
        <f t="shared" si="21"/>
        <v/>
      </c>
      <c r="F124" s="80" t="str">
        <f t="shared" si="22"/>
        <v/>
      </c>
      <c r="G124" s="74" t="str">
        <f t="shared" si="23"/>
        <v/>
      </c>
      <c r="H124" s="76" t="str">
        <f t="shared" si="24"/>
        <v/>
      </c>
      <c r="I124" s="76"/>
      <c r="J124" s="77">
        <f>IF(X124=FALSE,((IF(Kosovnica!G127=1,Kosovnica!C127+PRIBITEK_TRAK)+IF(Kosovnica!H127=1,Kosovnica!C127+PRIBITEK_TRAK)+IF(Kosovnica!I127=1,Kosovnica!D127+PRIBITEK_TRAK)+IF(Kosovnica!J127=1,Kosovnica!D127+PRIBITEK_TRAK))/1000)*Kosovnica!E127,0)</f>
        <v>0</v>
      </c>
      <c r="K124" s="78" t="str">
        <f t="shared" si="25"/>
        <v/>
      </c>
      <c r="L124" s="75"/>
      <c r="M124" s="77">
        <f>IF(X124=FALSE,((IF(Kosovnica!G127=2,Kosovnica!C127+PRIBITEK_TRAK)+IF(Kosovnica!H127=2,Kosovnica!C127+PRIBITEK_TRAK)+IF(Kosovnica!I127=2,Kosovnica!D127+PRIBITEK_TRAK)+IF(Kosovnica!J127=2,Kosovnica!D127+PRIBITEK_TRAK))/1000)*Kosovnica!E127,0)</f>
        <v>0</v>
      </c>
      <c r="N124" s="78" t="str">
        <f t="shared" si="26"/>
        <v/>
      </c>
      <c r="O124" s="75"/>
      <c r="P124" s="77">
        <f>IF(X124=TRUE,((IF(Kosovnica!G127=1,Kosovnica!C127+PRIBITEK_TRAK)+IF(Kosovnica!H127=1,Kosovnica!C127+PRIBITEK_TRAK)+IF(Kosovnica!I127=1,Kosovnica!D127+PRIBITEK_TRAK)+IF(Kosovnica!J127=1,Kosovnica!D127+PRIBITEK_TRAK))/1000)*Kosovnica!E127,0)</f>
        <v>0</v>
      </c>
      <c r="Q124" s="78" t="str">
        <f t="shared" si="27"/>
        <v/>
      </c>
      <c r="R124" s="75"/>
      <c r="S124" s="77">
        <f>IF(X124=TRUE,((IF(Kosovnica!G127=2,Kosovnica!C127+PRIBITEK_TRAK)+IF(Kosovnica!H127=2,Kosovnica!C127+PRIBITEK_TRAK)+IF(Kosovnica!I127=2,Kosovnica!D127+PRIBITEK_TRAK)+IF(Kosovnica!J127=2,Kosovnica!D127+PRIBITEK_TRAK))/1000)*Kosovnica!E127,0)</f>
        <v>0</v>
      </c>
      <c r="T124" s="78" t="str">
        <f t="shared" si="28"/>
        <v/>
      </c>
      <c r="U124" s="47"/>
      <c r="V124" s="7" t="str">
        <f t="shared" si="29"/>
        <v/>
      </c>
      <c r="W124" s="7" t="str">
        <f t="shared" si="19"/>
        <v/>
      </c>
      <c r="X124" s="7" t="str" cm="1">
        <f t="array" ref="X124">IF(B124&lt;&gt;"",IF(SUMPRODUCT(--(ISNUMBER(SEARCH(LEPI36, Kosovnica!K127)))) &gt; 0, TRUE, FALSE),"")</f>
        <v/>
      </c>
      <c r="Z124" s="48" t="str">
        <f t="shared" si="30"/>
        <v/>
      </c>
      <c r="AA124" s="7">
        <f t="shared" si="31"/>
        <v>0</v>
      </c>
    </row>
    <row r="125" spans="1:27" ht="15" x14ac:dyDescent="0.2">
      <c r="A125" s="44">
        <f t="shared" si="20"/>
        <v>113</v>
      </c>
      <c r="B125" s="45" t="str">
        <f>IF(Kosovnica!B128&lt;&gt;"",Kosovnica!B128,"")</f>
        <v/>
      </c>
      <c r="C125" s="46" t="str">
        <f>IF(Kosovnica!L128&lt;&gt;"",Kosovnica!L128,"")</f>
        <v/>
      </c>
      <c r="D125" s="74" t="str">
        <f>IF(B125&lt;&gt;"",(((Kosovnica!C128)*(Kosovnica!D128))*Kosovnica!E128*(IF(X125=TRUE,2,1)))/1000000,"")</f>
        <v/>
      </c>
      <c r="E125" s="74" t="str">
        <f t="shared" si="21"/>
        <v/>
      </c>
      <c r="F125" s="80" t="str">
        <f t="shared" si="22"/>
        <v/>
      </c>
      <c r="G125" s="74" t="str">
        <f t="shared" si="23"/>
        <v/>
      </c>
      <c r="H125" s="76" t="str">
        <f t="shared" si="24"/>
        <v/>
      </c>
      <c r="I125" s="76"/>
      <c r="J125" s="77">
        <f>IF(X125=FALSE,((IF(Kosovnica!G128=1,Kosovnica!C128+PRIBITEK_TRAK)+IF(Kosovnica!H128=1,Kosovnica!C128+PRIBITEK_TRAK)+IF(Kosovnica!I128=1,Kosovnica!D128+PRIBITEK_TRAK)+IF(Kosovnica!J128=1,Kosovnica!D128+PRIBITEK_TRAK))/1000)*Kosovnica!E128,0)</f>
        <v>0</v>
      </c>
      <c r="K125" s="78" t="str">
        <f t="shared" si="25"/>
        <v/>
      </c>
      <c r="L125" s="75"/>
      <c r="M125" s="77">
        <f>IF(X125=FALSE,((IF(Kosovnica!G128=2,Kosovnica!C128+PRIBITEK_TRAK)+IF(Kosovnica!H128=2,Kosovnica!C128+PRIBITEK_TRAK)+IF(Kosovnica!I128=2,Kosovnica!D128+PRIBITEK_TRAK)+IF(Kosovnica!J128=2,Kosovnica!D128+PRIBITEK_TRAK))/1000)*Kosovnica!E128,0)</f>
        <v>0</v>
      </c>
      <c r="N125" s="78" t="str">
        <f t="shared" si="26"/>
        <v/>
      </c>
      <c r="O125" s="75"/>
      <c r="P125" s="77">
        <f>IF(X125=TRUE,((IF(Kosovnica!G128=1,Kosovnica!C128+PRIBITEK_TRAK)+IF(Kosovnica!H128=1,Kosovnica!C128+PRIBITEK_TRAK)+IF(Kosovnica!I128=1,Kosovnica!D128+PRIBITEK_TRAK)+IF(Kosovnica!J128=1,Kosovnica!D128+PRIBITEK_TRAK))/1000)*Kosovnica!E128,0)</f>
        <v>0</v>
      </c>
      <c r="Q125" s="78" t="str">
        <f t="shared" si="27"/>
        <v/>
      </c>
      <c r="R125" s="75"/>
      <c r="S125" s="77">
        <f>IF(X125=TRUE,((IF(Kosovnica!G128=2,Kosovnica!C128+PRIBITEK_TRAK)+IF(Kosovnica!H128=2,Kosovnica!C128+PRIBITEK_TRAK)+IF(Kosovnica!I128=2,Kosovnica!D128+PRIBITEK_TRAK)+IF(Kosovnica!J128=2,Kosovnica!D128+PRIBITEK_TRAK))/1000)*Kosovnica!E128,0)</f>
        <v>0</v>
      </c>
      <c r="T125" s="78" t="str">
        <f t="shared" si="28"/>
        <v/>
      </c>
      <c r="U125" s="47"/>
      <c r="V125" s="7" t="str">
        <f t="shared" si="29"/>
        <v/>
      </c>
      <c r="W125" s="7" t="str">
        <f t="shared" si="19"/>
        <v/>
      </c>
      <c r="X125" s="7" t="str" cm="1">
        <f t="array" ref="X125">IF(B125&lt;&gt;"",IF(SUMPRODUCT(--(ISNUMBER(SEARCH(LEPI36, Kosovnica!K128)))) &gt; 0, TRUE, FALSE),"")</f>
        <v/>
      </c>
      <c r="Z125" s="48" t="str">
        <f t="shared" si="30"/>
        <v/>
      </c>
      <c r="AA125" s="7">
        <f t="shared" si="31"/>
        <v>0</v>
      </c>
    </row>
    <row r="126" spans="1:27" ht="15" x14ac:dyDescent="0.2">
      <c r="A126" s="44">
        <f t="shared" si="20"/>
        <v>114</v>
      </c>
      <c r="B126" s="45" t="str">
        <f>IF(Kosovnica!B129&lt;&gt;"",Kosovnica!B129,"")</f>
        <v/>
      </c>
      <c r="C126" s="46" t="str">
        <f>IF(Kosovnica!L129&lt;&gt;"",Kosovnica!L129,"")</f>
        <v/>
      </c>
      <c r="D126" s="74" t="str">
        <f>IF(B126&lt;&gt;"",(((Kosovnica!C129)*(Kosovnica!D129))*Kosovnica!E129*(IF(X126=TRUE,2,1)))/1000000,"")</f>
        <v/>
      </c>
      <c r="E126" s="74" t="str">
        <f t="shared" si="21"/>
        <v/>
      </c>
      <c r="F126" s="80" t="str">
        <f t="shared" si="22"/>
        <v/>
      </c>
      <c r="G126" s="74" t="str">
        <f t="shared" si="23"/>
        <v/>
      </c>
      <c r="H126" s="76" t="str">
        <f t="shared" si="24"/>
        <v/>
      </c>
      <c r="I126" s="76"/>
      <c r="J126" s="77">
        <f>IF(X126=FALSE,((IF(Kosovnica!G129=1,Kosovnica!C129+PRIBITEK_TRAK)+IF(Kosovnica!H129=1,Kosovnica!C129+PRIBITEK_TRAK)+IF(Kosovnica!I129=1,Kosovnica!D129+PRIBITEK_TRAK)+IF(Kosovnica!J129=1,Kosovnica!D129+PRIBITEK_TRAK))/1000)*Kosovnica!E129,0)</f>
        <v>0</v>
      </c>
      <c r="K126" s="78" t="str">
        <f t="shared" si="25"/>
        <v/>
      </c>
      <c r="L126" s="75"/>
      <c r="M126" s="77">
        <f>IF(X126=FALSE,((IF(Kosovnica!G129=2,Kosovnica!C129+PRIBITEK_TRAK)+IF(Kosovnica!H129=2,Kosovnica!C129+PRIBITEK_TRAK)+IF(Kosovnica!I129=2,Kosovnica!D129+PRIBITEK_TRAK)+IF(Kosovnica!J129=2,Kosovnica!D129+PRIBITEK_TRAK))/1000)*Kosovnica!E129,0)</f>
        <v>0</v>
      </c>
      <c r="N126" s="78" t="str">
        <f t="shared" si="26"/>
        <v/>
      </c>
      <c r="O126" s="75"/>
      <c r="P126" s="77">
        <f>IF(X126=TRUE,((IF(Kosovnica!G129=1,Kosovnica!C129+PRIBITEK_TRAK)+IF(Kosovnica!H129=1,Kosovnica!C129+PRIBITEK_TRAK)+IF(Kosovnica!I129=1,Kosovnica!D129+PRIBITEK_TRAK)+IF(Kosovnica!J129=1,Kosovnica!D129+PRIBITEK_TRAK))/1000)*Kosovnica!E129,0)</f>
        <v>0</v>
      </c>
      <c r="Q126" s="78" t="str">
        <f t="shared" si="27"/>
        <v/>
      </c>
      <c r="R126" s="75"/>
      <c r="S126" s="77">
        <f>IF(X126=TRUE,((IF(Kosovnica!G129=2,Kosovnica!C129+PRIBITEK_TRAK)+IF(Kosovnica!H129=2,Kosovnica!C129+PRIBITEK_TRAK)+IF(Kosovnica!I129=2,Kosovnica!D129+PRIBITEK_TRAK)+IF(Kosovnica!J129=2,Kosovnica!D129+PRIBITEK_TRAK))/1000)*Kosovnica!E129,0)</f>
        <v>0</v>
      </c>
      <c r="T126" s="78" t="str">
        <f t="shared" si="28"/>
        <v/>
      </c>
      <c r="U126" s="47"/>
      <c r="V126" s="7" t="str">
        <f t="shared" si="29"/>
        <v/>
      </c>
      <c r="W126" s="7" t="str">
        <f t="shared" si="19"/>
        <v/>
      </c>
      <c r="X126" s="7" t="str" cm="1">
        <f t="array" ref="X126">IF(B126&lt;&gt;"",IF(SUMPRODUCT(--(ISNUMBER(SEARCH(LEPI36, Kosovnica!K129)))) &gt; 0, TRUE, FALSE),"")</f>
        <v/>
      </c>
      <c r="Z126" s="48" t="str">
        <f t="shared" si="30"/>
        <v/>
      </c>
      <c r="AA126" s="7">
        <f t="shared" si="31"/>
        <v>0</v>
      </c>
    </row>
    <row r="127" spans="1:27" ht="15" x14ac:dyDescent="0.2">
      <c r="A127" s="44">
        <f t="shared" si="20"/>
        <v>115</v>
      </c>
      <c r="B127" s="45" t="str">
        <f>IF(Kosovnica!B130&lt;&gt;"",Kosovnica!B130,"")</f>
        <v/>
      </c>
      <c r="C127" s="46" t="str">
        <f>IF(Kosovnica!L130&lt;&gt;"",Kosovnica!L130,"")</f>
        <v/>
      </c>
      <c r="D127" s="74" t="str">
        <f>IF(B127&lt;&gt;"",(((Kosovnica!C130)*(Kosovnica!D130))*Kosovnica!E130*(IF(X127=TRUE,2,1)))/1000000,"")</f>
        <v/>
      </c>
      <c r="E127" s="74" t="str">
        <f t="shared" si="21"/>
        <v/>
      </c>
      <c r="F127" s="80" t="str">
        <f t="shared" si="22"/>
        <v/>
      </c>
      <c r="G127" s="74" t="str">
        <f t="shared" si="23"/>
        <v/>
      </c>
      <c r="H127" s="76" t="str">
        <f t="shared" si="24"/>
        <v/>
      </c>
      <c r="I127" s="76"/>
      <c r="J127" s="77">
        <f>IF(X127=FALSE,((IF(Kosovnica!G130=1,Kosovnica!C130+PRIBITEK_TRAK)+IF(Kosovnica!H130=1,Kosovnica!C130+PRIBITEK_TRAK)+IF(Kosovnica!I130=1,Kosovnica!D130+PRIBITEK_TRAK)+IF(Kosovnica!J130=1,Kosovnica!D130+PRIBITEK_TRAK))/1000)*Kosovnica!E130,0)</f>
        <v>0</v>
      </c>
      <c r="K127" s="78" t="str">
        <f t="shared" si="25"/>
        <v/>
      </c>
      <c r="L127" s="75"/>
      <c r="M127" s="77">
        <f>IF(X127=FALSE,((IF(Kosovnica!G130=2,Kosovnica!C130+PRIBITEK_TRAK)+IF(Kosovnica!H130=2,Kosovnica!C130+PRIBITEK_TRAK)+IF(Kosovnica!I130=2,Kosovnica!D130+PRIBITEK_TRAK)+IF(Kosovnica!J130=2,Kosovnica!D130+PRIBITEK_TRAK))/1000)*Kosovnica!E130,0)</f>
        <v>0</v>
      </c>
      <c r="N127" s="78" t="str">
        <f t="shared" si="26"/>
        <v/>
      </c>
      <c r="O127" s="75"/>
      <c r="P127" s="77">
        <f>IF(X127=TRUE,((IF(Kosovnica!G130=1,Kosovnica!C130+PRIBITEK_TRAK)+IF(Kosovnica!H130=1,Kosovnica!C130+PRIBITEK_TRAK)+IF(Kosovnica!I130=1,Kosovnica!D130+PRIBITEK_TRAK)+IF(Kosovnica!J130=1,Kosovnica!D130+PRIBITEK_TRAK))/1000)*Kosovnica!E130,0)</f>
        <v>0</v>
      </c>
      <c r="Q127" s="78" t="str">
        <f t="shared" si="27"/>
        <v/>
      </c>
      <c r="R127" s="75"/>
      <c r="S127" s="77">
        <f>IF(X127=TRUE,((IF(Kosovnica!G130=2,Kosovnica!C130+PRIBITEK_TRAK)+IF(Kosovnica!H130=2,Kosovnica!C130+PRIBITEK_TRAK)+IF(Kosovnica!I130=2,Kosovnica!D130+PRIBITEK_TRAK)+IF(Kosovnica!J130=2,Kosovnica!D130+PRIBITEK_TRAK))/1000)*Kosovnica!E130,0)</f>
        <v>0</v>
      </c>
      <c r="T127" s="78" t="str">
        <f t="shared" si="28"/>
        <v/>
      </c>
      <c r="U127" s="47"/>
      <c r="V127" s="7" t="str">
        <f t="shared" si="29"/>
        <v/>
      </c>
      <c r="W127" s="7" t="str">
        <f t="shared" si="19"/>
        <v/>
      </c>
      <c r="X127" s="7" t="str" cm="1">
        <f t="array" ref="X127">IF(B127&lt;&gt;"",IF(SUMPRODUCT(--(ISNUMBER(SEARCH(LEPI36, Kosovnica!K130)))) &gt; 0, TRUE, FALSE),"")</f>
        <v/>
      </c>
      <c r="Z127" s="48" t="str">
        <f t="shared" si="30"/>
        <v/>
      </c>
      <c r="AA127" s="7">
        <f t="shared" si="31"/>
        <v>0</v>
      </c>
    </row>
    <row r="128" spans="1:27" ht="15" x14ac:dyDescent="0.2">
      <c r="A128" s="44">
        <f t="shared" si="20"/>
        <v>116</v>
      </c>
      <c r="B128" s="45" t="str">
        <f>IF(Kosovnica!B131&lt;&gt;"",Kosovnica!B131,"")</f>
        <v/>
      </c>
      <c r="C128" s="46" t="str">
        <f>IF(Kosovnica!L131&lt;&gt;"",Kosovnica!L131,"")</f>
        <v/>
      </c>
      <c r="D128" s="74" t="str">
        <f>IF(B128&lt;&gt;"",(((Kosovnica!C131)*(Kosovnica!D131))*Kosovnica!E131*(IF(X128=TRUE,2,1)))/1000000,"")</f>
        <v/>
      </c>
      <c r="E128" s="74" t="str">
        <f t="shared" si="21"/>
        <v/>
      </c>
      <c r="F128" s="80" t="str">
        <f t="shared" si="22"/>
        <v/>
      </c>
      <c r="G128" s="74" t="str">
        <f t="shared" si="23"/>
        <v/>
      </c>
      <c r="H128" s="76" t="str">
        <f t="shared" si="24"/>
        <v/>
      </c>
      <c r="I128" s="76"/>
      <c r="J128" s="77">
        <f>IF(X128=FALSE,((IF(Kosovnica!G131=1,Kosovnica!C131+PRIBITEK_TRAK)+IF(Kosovnica!H131=1,Kosovnica!C131+PRIBITEK_TRAK)+IF(Kosovnica!I131=1,Kosovnica!D131+PRIBITEK_TRAK)+IF(Kosovnica!J131=1,Kosovnica!D131+PRIBITEK_TRAK))/1000)*Kosovnica!E131,0)</f>
        <v>0</v>
      </c>
      <c r="K128" s="78" t="str">
        <f t="shared" si="25"/>
        <v/>
      </c>
      <c r="L128" s="75"/>
      <c r="M128" s="77">
        <f>IF(X128=FALSE,((IF(Kosovnica!G131=2,Kosovnica!C131+PRIBITEK_TRAK)+IF(Kosovnica!H131=2,Kosovnica!C131+PRIBITEK_TRAK)+IF(Kosovnica!I131=2,Kosovnica!D131+PRIBITEK_TRAK)+IF(Kosovnica!J131=2,Kosovnica!D131+PRIBITEK_TRAK))/1000)*Kosovnica!E131,0)</f>
        <v>0</v>
      </c>
      <c r="N128" s="78" t="str">
        <f t="shared" si="26"/>
        <v/>
      </c>
      <c r="O128" s="75"/>
      <c r="P128" s="77">
        <f>IF(X128=TRUE,((IF(Kosovnica!G131=1,Kosovnica!C131+PRIBITEK_TRAK)+IF(Kosovnica!H131=1,Kosovnica!C131+PRIBITEK_TRAK)+IF(Kosovnica!I131=1,Kosovnica!D131+PRIBITEK_TRAK)+IF(Kosovnica!J131=1,Kosovnica!D131+PRIBITEK_TRAK))/1000)*Kosovnica!E131,0)</f>
        <v>0</v>
      </c>
      <c r="Q128" s="78" t="str">
        <f t="shared" si="27"/>
        <v/>
      </c>
      <c r="R128" s="75"/>
      <c r="S128" s="77">
        <f>IF(X128=TRUE,((IF(Kosovnica!G131=2,Kosovnica!C131+PRIBITEK_TRAK)+IF(Kosovnica!H131=2,Kosovnica!C131+PRIBITEK_TRAK)+IF(Kosovnica!I131=2,Kosovnica!D131+PRIBITEK_TRAK)+IF(Kosovnica!J131=2,Kosovnica!D131+PRIBITEK_TRAK))/1000)*Kosovnica!E131,0)</f>
        <v>0</v>
      </c>
      <c r="T128" s="78" t="str">
        <f t="shared" si="28"/>
        <v/>
      </c>
      <c r="U128" s="47"/>
      <c r="V128" s="7" t="str">
        <f t="shared" si="29"/>
        <v/>
      </c>
      <c r="W128" s="7" t="str">
        <f t="shared" si="19"/>
        <v/>
      </c>
      <c r="X128" s="7" t="str" cm="1">
        <f t="array" ref="X128">IF(B128&lt;&gt;"",IF(SUMPRODUCT(--(ISNUMBER(SEARCH(LEPI36, Kosovnica!K131)))) &gt; 0, TRUE, FALSE),"")</f>
        <v/>
      </c>
      <c r="Z128" s="48" t="str">
        <f t="shared" si="30"/>
        <v/>
      </c>
      <c r="AA128" s="7">
        <f t="shared" si="31"/>
        <v>0</v>
      </c>
    </row>
    <row r="129" spans="1:27" ht="15" x14ac:dyDescent="0.2">
      <c r="A129" s="44">
        <f t="shared" si="20"/>
        <v>117</v>
      </c>
      <c r="B129" s="45" t="str">
        <f>IF(Kosovnica!B132&lt;&gt;"",Kosovnica!B132,"")</f>
        <v/>
      </c>
      <c r="C129" s="46" t="str">
        <f>IF(Kosovnica!L132&lt;&gt;"",Kosovnica!L132,"")</f>
        <v/>
      </c>
      <c r="D129" s="74" t="str">
        <f>IF(B129&lt;&gt;"",(((Kosovnica!C132)*(Kosovnica!D132))*Kosovnica!E132*(IF(X129=TRUE,2,1)))/1000000,"")</f>
        <v/>
      </c>
      <c r="E129" s="74" t="str">
        <f t="shared" si="21"/>
        <v/>
      </c>
      <c r="F129" s="80" t="str">
        <f t="shared" si="22"/>
        <v/>
      </c>
      <c r="G129" s="74" t="str">
        <f t="shared" si="23"/>
        <v/>
      </c>
      <c r="H129" s="76" t="str">
        <f t="shared" si="24"/>
        <v/>
      </c>
      <c r="I129" s="76"/>
      <c r="J129" s="77">
        <f>IF(X129=FALSE,((IF(Kosovnica!G132=1,Kosovnica!C132+PRIBITEK_TRAK)+IF(Kosovnica!H132=1,Kosovnica!C132+PRIBITEK_TRAK)+IF(Kosovnica!I132=1,Kosovnica!D132+PRIBITEK_TRAK)+IF(Kosovnica!J132=1,Kosovnica!D132+PRIBITEK_TRAK))/1000)*Kosovnica!E132,0)</f>
        <v>0</v>
      </c>
      <c r="K129" s="78" t="str">
        <f t="shared" si="25"/>
        <v/>
      </c>
      <c r="L129" s="75"/>
      <c r="M129" s="77">
        <f>IF(X129=FALSE,((IF(Kosovnica!G132=2,Kosovnica!C132+PRIBITEK_TRAK)+IF(Kosovnica!H132=2,Kosovnica!C132+PRIBITEK_TRAK)+IF(Kosovnica!I132=2,Kosovnica!D132+PRIBITEK_TRAK)+IF(Kosovnica!J132=2,Kosovnica!D132+PRIBITEK_TRAK))/1000)*Kosovnica!E132,0)</f>
        <v>0</v>
      </c>
      <c r="N129" s="78" t="str">
        <f t="shared" si="26"/>
        <v/>
      </c>
      <c r="O129" s="75"/>
      <c r="P129" s="77">
        <f>IF(X129=TRUE,((IF(Kosovnica!G132=1,Kosovnica!C132+PRIBITEK_TRAK)+IF(Kosovnica!H132=1,Kosovnica!C132+PRIBITEK_TRAK)+IF(Kosovnica!I132=1,Kosovnica!D132+PRIBITEK_TRAK)+IF(Kosovnica!J132=1,Kosovnica!D132+PRIBITEK_TRAK))/1000)*Kosovnica!E132,0)</f>
        <v>0</v>
      </c>
      <c r="Q129" s="78" t="str">
        <f t="shared" si="27"/>
        <v/>
      </c>
      <c r="R129" s="75"/>
      <c r="S129" s="77">
        <f>IF(X129=TRUE,((IF(Kosovnica!G132=2,Kosovnica!C132+PRIBITEK_TRAK)+IF(Kosovnica!H132=2,Kosovnica!C132+PRIBITEK_TRAK)+IF(Kosovnica!I132=2,Kosovnica!D132+PRIBITEK_TRAK)+IF(Kosovnica!J132=2,Kosovnica!D132+PRIBITEK_TRAK))/1000)*Kosovnica!E132,0)</f>
        <v>0</v>
      </c>
      <c r="T129" s="78" t="str">
        <f t="shared" si="28"/>
        <v/>
      </c>
      <c r="U129" s="47"/>
      <c r="V129" s="7" t="str">
        <f t="shared" si="29"/>
        <v/>
      </c>
      <c r="W129" s="7" t="str">
        <f t="shared" si="19"/>
        <v/>
      </c>
      <c r="X129" s="7" t="str" cm="1">
        <f t="array" ref="X129">IF(B129&lt;&gt;"",IF(SUMPRODUCT(--(ISNUMBER(SEARCH(LEPI36, Kosovnica!K132)))) &gt; 0, TRUE, FALSE),"")</f>
        <v/>
      </c>
      <c r="Z129" s="48" t="str">
        <f t="shared" si="30"/>
        <v/>
      </c>
      <c r="AA129" s="7">
        <f t="shared" si="31"/>
        <v>0</v>
      </c>
    </row>
    <row r="130" spans="1:27" ht="15" x14ac:dyDescent="0.2">
      <c r="A130" s="44">
        <f t="shared" si="20"/>
        <v>118</v>
      </c>
      <c r="B130" s="45" t="str">
        <f>IF(Kosovnica!B133&lt;&gt;"",Kosovnica!B133,"")</f>
        <v/>
      </c>
      <c r="C130" s="46" t="str">
        <f>IF(Kosovnica!L133&lt;&gt;"",Kosovnica!L133,"")</f>
        <v/>
      </c>
      <c r="D130" s="74" t="str">
        <f>IF(B130&lt;&gt;"",(((Kosovnica!C133)*(Kosovnica!D133))*Kosovnica!E133*(IF(X130=TRUE,2,1)))/1000000,"")</f>
        <v/>
      </c>
      <c r="E130" s="74" t="str">
        <f t="shared" si="21"/>
        <v/>
      </c>
      <c r="F130" s="80" t="str">
        <f t="shared" si="22"/>
        <v/>
      </c>
      <c r="G130" s="74" t="str">
        <f t="shared" si="23"/>
        <v/>
      </c>
      <c r="H130" s="76" t="str">
        <f t="shared" si="24"/>
        <v/>
      </c>
      <c r="I130" s="76"/>
      <c r="J130" s="77">
        <f>IF(X130=FALSE,((IF(Kosovnica!G133=1,Kosovnica!C133+PRIBITEK_TRAK)+IF(Kosovnica!H133=1,Kosovnica!C133+PRIBITEK_TRAK)+IF(Kosovnica!I133=1,Kosovnica!D133+PRIBITEK_TRAK)+IF(Kosovnica!J133=1,Kosovnica!D133+PRIBITEK_TRAK))/1000)*Kosovnica!E133,0)</f>
        <v>0</v>
      </c>
      <c r="K130" s="78" t="str">
        <f t="shared" si="25"/>
        <v/>
      </c>
      <c r="L130" s="75"/>
      <c r="M130" s="77">
        <f>IF(X130=FALSE,((IF(Kosovnica!G133=2,Kosovnica!C133+PRIBITEK_TRAK)+IF(Kosovnica!H133=2,Kosovnica!C133+PRIBITEK_TRAK)+IF(Kosovnica!I133=2,Kosovnica!D133+PRIBITEK_TRAK)+IF(Kosovnica!J133=2,Kosovnica!D133+PRIBITEK_TRAK))/1000)*Kosovnica!E133,0)</f>
        <v>0</v>
      </c>
      <c r="N130" s="78" t="str">
        <f t="shared" si="26"/>
        <v/>
      </c>
      <c r="O130" s="75"/>
      <c r="P130" s="77">
        <f>IF(X130=TRUE,((IF(Kosovnica!G133=1,Kosovnica!C133+PRIBITEK_TRAK)+IF(Kosovnica!H133=1,Kosovnica!C133+PRIBITEK_TRAK)+IF(Kosovnica!I133=1,Kosovnica!D133+PRIBITEK_TRAK)+IF(Kosovnica!J133=1,Kosovnica!D133+PRIBITEK_TRAK))/1000)*Kosovnica!E133,0)</f>
        <v>0</v>
      </c>
      <c r="Q130" s="78" t="str">
        <f t="shared" si="27"/>
        <v/>
      </c>
      <c r="R130" s="75"/>
      <c r="S130" s="77">
        <f>IF(X130=TRUE,((IF(Kosovnica!G133=2,Kosovnica!C133+PRIBITEK_TRAK)+IF(Kosovnica!H133=2,Kosovnica!C133+PRIBITEK_TRAK)+IF(Kosovnica!I133=2,Kosovnica!D133+PRIBITEK_TRAK)+IF(Kosovnica!J133=2,Kosovnica!D133+PRIBITEK_TRAK))/1000)*Kosovnica!E133,0)</f>
        <v>0</v>
      </c>
      <c r="T130" s="78" t="str">
        <f t="shared" si="28"/>
        <v/>
      </c>
      <c r="U130" s="47"/>
      <c r="V130" s="7" t="str">
        <f t="shared" si="29"/>
        <v/>
      </c>
      <c r="W130" s="7" t="str">
        <f t="shared" si="19"/>
        <v/>
      </c>
      <c r="X130" s="7" t="str" cm="1">
        <f t="array" ref="X130">IF(B130&lt;&gt;"",IF(SUMPRODUCT(--(ISNUMBER(SEARCH(LEPI36, Kosovnica!K133)))) &gt; 0, TRUE, FALSE),"")</f>
        <v/>
      </c>
      <c r="Z130" s="48" t="str">
        <f t="shared" si="30"/>
        <v/>
      </c>
      <c r="AA130" s="7">
        <f t="shared" si="31"/>
        <v>0</v>
      </c>
    </row>
    <row r="131" spans="1:27" ht="15" x14ac:dyDescent="0.2">
      <c r="A131" s="44">
        <f t="shared" si="20"/>
        <v>119</v>
      </c>
      <c r="B131" s="45" t="str">
        <f>IF(Kosovnica!B134&lt;&gt;"",Kosovnica!B134,"")</f>
        <v/>
      </c>
      <c r="C131" s="46" t="str">
        <f>IF(Kosovnica!L134&lt;&gt;"",Kosovnica!L134,"")</f>
        <v/>
      </c>
      <c r="D131" s="74" t="str">
        <f>IF(B131&lt;&gt;"",(((Kosovnica!C134)*(Kosovnica!D134))*Kosovnica!E134*(IF(X131=TRUE,2,1)))/1000000,"")</f>
        <v/>
      </c>
      <c r="E131" s="74" t="str">
        <f t="shared" si="21"/>
        <v/>
      </c>
      <c r="F131" s="80" t="str">
        <f t="shared" si="22"/>
        <v/>
      </c>
      <c r="G131" s="74" t="str">
        <f t="shared" si="23"/>
        <v/>
      </c>
      <c r="H131" s="76" t="str">
        <f t="shared" si="24"/>
        <v/>
      </c>
      <c r="I131" s="76"/>
      <c r="J131" s="77">
        <f>IF(X131=FALSE,((IF(Kosovnica!G134=1,Kosovnica!C134+PRIBITEK_TRAK)+IF(Kosovnica!H134=1,Kosovnica!C134+PRIBITEK_TRAK)+IF(Kosovnica!I134=1,Kosovnica!D134+PRIBITEK_TRAK)+IF(Kosovnica!J134=1,Kosovnica!D134+PRIBITEK_TRAK))/1000)*Kosovnica!E134,0)</f>
        <v>0</v>
      </c>
      <c r="K131" s="78" t="str">
        <f t="shared" si="25"/>
        <v/>
      </c>
      <c r="L131" s="75"/>
      <c r="M131" s="77">
        <f>IF(X131=FALSE,((IF(Kosovnica!G134=2,Kosovnica!C134+PRIBITEK_TRAK)+IF(Kosovnica!H134=2,Kosovnica!C134+PRIBITEK_TRAK)+IF(Kosovnica!I134=2,Kosovnica!D134+PRIBITEK_TRAK)+IF(Kosovnica!J134=2,Kosovnica!D134+PRIBITEK_TRAK))/1000)*Kosovnica!E134,0)</f>
        <v>0</v>
      </c>
      <c r="N131" s="78" t="str">
        <f t="shared" si="26"/>
        <v/>
      </c>
      <c r="O131" s="75"/>
      <c r="P131" s="77">
        <f>IF(X131=TRUE,((IF(Kosovnica!G134=1,Kosovnica!C134+PRIBITEK_TRAK)+IF(Kosovnica!H134=1,Kosovnica!C134+PRIBITEK_TRAK)+IF(Kosovnica!I134=1,Kosovnica!D134+PRIBITEK_TRAK)+IF(Kosovnica!J134=1,Kosovnica!D134+PRIBITEK_TRAK))/1000)*Kosovnica!E134,0)</f>
        <v>0</v>
      </c>
      <c r="Q131" s="78" t="str">
        <f t="shared" si="27"/>
        <v/>
      </c>
      <c r="R131" s="75"/>
      <c r="S131" s="77">
        <f>IF(X131=TRUE,((IF(Kosovnica!G134=2,Kosovnica!C134+PRIBITEK_TRAK)+IF(Kosovnica!H134=2,Kosovnica!C134+PRIBITEK_TRAK)+IF(Kosovnica!I134=2,Kosovnica!D134+PRIBITEK_TRAK)+IF(Kosovnica!J134=2,Kosovnica!D134+PRIBITEK_TRAK))/1000)*Kosovnica!E134,0)</f>
        <v>0</v>
      </c>
      <c r="T131" s="78" t="str">
        <f t="shared" si="28"/>
        <v/>
      </c>
      <c r="U131" s="47"/>
      <c r="V131" s="7" t="str">
        <f t="shared" si="29"/>
        <v/>
      </c>
      <c r="W131" s="7" t="str">
        <f t="shared" si="19"/>
        <v/>
      </c>
      <c r="X131" s="7" t="str" cm="1">
        <f t="array" ref="X131">IF(B131&lt;&gt;"",IF(SUMPRODUCT(--(ISNUMBER(SEARCH(LEPI36, Kosovnica!K134)))) &gt; 0, TRUE, FALSE),"")</f>
        <v/>
      </c>
      <c r="Z131" s="48" t="str">
        <f t="shared" si="30"/>
        <v/>
      </c>
      <c r="AA131" s="7">
        <f t="shared" si="31"/>
        <v>0</v>
      </c>
    </row>
    <row r="132" spans="1:27" ht="15" x14ac:dyDescent="0.2">
      <c r="A132" s="44">
        <f t="shared" si="20"/>
        <v>120</v>
      </c>
      <c r="B132" s="45" t="str">
        <f>IF(Kosovnica!B135&lt;&gt;"",Kosovnica!B135,"")</f>
        <v/>
      </c>
      <c r="C132" s="46" t="str">
        <f>IF(Kosovnica!L135&lt;&gt;"",Kosovnica!L135,"")</f>
        <v/>
      </c>
      <c r="D132" s="74" t="str">
        <f>IF(B132&lt;&gt;"",(((Kosovnica!C135)*(Kosovnica!D135))*Kosovnica!E135*(IF(X132=TRUE,2,1)))/1000000,"")</f>
        <v/>
      </c>
      <c r="E132" s="74" t="str">
        <f t="shared" si="21"/>
        <v/>
      </c>
      <c r="F132" s="80" t="str">
        <f t="shared" si="22"/>
        <v/>
      </c>
      <c r="G132" s="74" t="str">
        <f t="shared" si="23"/>
        <v/>
      </c>
      <c r="H132" s="76" t="str">
        <f t="shared" si="24"/>
        <v/>
      </c>
      <c r="I132" s="76"/>
      <c r="J132" s="77">
        <f>IF(X132=FALSE,((IF(Kosovnica!G135=1,Kosovnica!C135+PRIBITEK_TRAK)+IF(Kosovnica!H135=1,Kosovnica!C135+PRIBITEK_TRAK)+IF(Kosovnica!I135=1,Kosovnica!D135+PRIBITEK_TRAK)+IF(Kosovnica!J135=1,Kosovnica!D135+PRIBITEK_TRAK))/1000)*Kosovnica!E135,0)</f>
        <v>0</v>
      </c>
      <c r="K132" s="78" t="str">
        <f t="shared" si="25"/>
        <v/>
      </c>
      <c r="L132" s="75"/>
      <c r="M132" s="77">
        <f>IF(X132=FALSE,((IF(Kosovnica!G135=2,Kosovnica!C135+PRIBITEK_TRAK)+IF(Kosovnica!H135=2,Kosovnica!C135+PRIBITEK_TRAK)+IF(Kosovnica!I135=2,Kosovnica!D135+PRIBITEK_TRAK)+IF(Kosovnica!J135=2,Kosovnica!D135+PRIBITEK_TRAK))/1000)*Kosovnica!E135,0)</f>
        <v>0</v>
      </c>
      <c r="N132" s="78" t="str">
        <f t="shared" si="26"/>
        <v/>
      </c>
      <c r="O132" s="75"/>
      <c r="P132" s="77">
        <f>IF(X132=TRUE,((IF(Kosovnica!G135=1,Kosovnica!C135+PRIBITEK_TRAK)+IF(Kosovnica!H135=1,Kosovnica!C135+PRIBITEK_TRAK)+IF(Kosovnica!I135=1,Kosovnica!D135+PRIBITEK_TRAK)+IF(Kosovnica!J135=1,Kosovnica!D135+PRIBITEK_TRAK))/1000)*Kosovnica!E135,0)</f>
        <v>0</v>
      </c>
      <c r="Q132" s="78" t="str">
        <f t="shared" si="27"/>
        <v/>
      </c>
      <c r="R132" s="75"/>
      <c r="S132" s="77">
        <f>IF(X132=TRUE,((IF(Kosovnica!G135=2,Kosovnica!C135+PRIBITEK_TRAK)+IF(Kosovnica!H135=2,Kosovnica!C135+PRIBITEK_TRAK)+IF(Kosovnica!I135=2,Kosovnica!D135+PRIBITEK_TRAK)+IF(Kosovnica!J135=2,Kosovnica!D135+PRIBITEK_TRAK))/1000)*Kosovnica!E135,0)</f>
        <v>0</v>
      </c>
      <c r="T132" s="78" t="str">
        <f t="shared" si="28"/>
        <v/>
      </c>
      <c r="U132" s="47"/>
      <c r="V132" s="7" t="str">
        <f t="shared" si="29"/>
        <v/>
      </c>
      <c r="W132" s="7" t="str">
        <f t="shared" si="19"/>
        <v/>
      </c>
      <c r="X132" s="7" t="str" cm="1">
        <f t="array" ref="X132">IF(B132&lt;&gt;"",IF(SUMPRODUCT(--(ISNUMBER(SEARCH(LEPI36, Kosovnica!K135)))) &gt; 0, TRUE, FALSE),"")</f>
        <v/>
      </c>
      <c r="Z132" s="48" t="str">
        <f t="shared" si="30"/>
        <v/>
      </c>
      <c r="AA132" s="7">
        <f t="shared" si="31"/>
        <v>0</v>
      </c>
    </row>
    <row r="133" spans="1:27" ht="15" x14ac:dyDescent="0.2">
      <c r="A133" s="44">
        <f t="shared" si="20"/>
        <v>121</v>
      </c>
      <c r="B133" s="45" t="str">
        <f>IF(Kosovnica!B136&lt;&gt;"",Kosovnica!B136,"")</f>
        <v/>
      </c>
      <c r="C133" s="46" t="str">
        <f>IF(Kosovnica!L136&lt;&gt;"",Kosovnica!L136,"")</f>
        <v/>
      </c>
      <c r="D133" s="74" t="str">
        <f>IF(B133&lt;&gt;"",(((Kosovnica!C136)*(Kosovnica!D136))*Kosovnica!E136*(IF(X133=TRUE,2,1)))/1000000,"")</f>
        <v/>
      </c>
      <c r="E133" s="74" t="str">
        <f t="shared" si="21"/>
        <v/>
      </c>
      <c r="F133" s="80" t="str">
        <f t="shared" si="22"/>
        <v/>
      </c>
      <c r="G133" s="74" t="str">
        <f t="shared" si="23"/>
        <v/>
      </c>
      <c r="H133" s="76" t="str">
        <f t="shared" si="24"/>
        <v/>
      </c>
      <c r="I133" s="76"/>
      <c r="J133" s="77">
        <f>IF(X133=FALSE,((IF(Kosovnica!G136=1,Kosovnica!C136+PRIBITEK_TRAK)+IF(Kosovnica!H136=1,Kosovnica!C136+PRIBITEK_TRAK)+IF(Kosovnica!I136=1,Kosovnica!D136+PRIBITEK_TRAK)+IF(Kosovnica!J136=1,Kosovnica!D136+PRIBITEK_TRAK))/1000)*Kosovnica!E136,0)</f>
        <v>0</v>
      </c>
      <c r="K133" s="78" t="str">
        <f t="shared" si="25"/>
        <v/>
      </c>
      <c r="L133" s="75"/>
      <c r="M133" s="77">
        <f>IF(X133=FALSE,((IF(Kosovnica!G136=2,Kosovnica!C136+PRIBITEK_TRAK)+IF(Kosovnica!H136=2,Kosovnica!C136+PRIBITEK_TRAK)+IF(Kosovnica!I136=2,Kosovnica!D136+PRIBITEK_TRAK)+IF(Kosovnica!J136=2,Kosovnica!D136+PRIBITEK_TRAK))/1000)*Kosovnica!E136,0)</f>
        <v>0</v>
      </c>
      <c r="N133" s="78" t="str">
        <f t="shared" si="26"/>
        <v/>
      </c>
      <c r="O133" s="75"/>
      <c r="P133" s="77">
        <f>IF(X133=TRUE,((IF(Kosovnica!G136=1,Kosovnica!C136+PRIBITEK_TRAK)+IF(Kosovnica!H136=1,Kosovnica!C136+PRIBITEK_TRAK)+IF(Kosovnica!I136=1,Kosovnica!D136+PRIBITEK_TRAK)+IF(Kosovnica!J136=1,Kosovnica!D136+PRIBITEK_TRAK))/1000)*Kosovnica!E136,0)</f>
        <v>0</v>
      </c>
      <c r="Q133" s="78" t="str">
        <f t="shared" si="27"/>
        <v/>
      </c>
      <c r="R133" s="75"/>
      <c r="S133" s="77">
        <f>IF(X133=TRUE,((IF(Kosovnica!G136=2,Kosovnica!C136+PRIBITEK_TRAK)+IF(Kosovnica!H136=2,Kosovnica!C136+PRIBITEK_TRAK)+IF(Kosovnica!I136=2,Kosovnica!D136+PRIBITEK_TRAK)+IF(Kosovnica!J136=2,Kosovnica!D136+PRIBITEK_TRAK))/1000)*Kosovnica!E136,0)</f>
        <v>0</v>
      </c>
      <c r="T133" s="78" t="str">
        <f t="shared" si="28"/>
        <v/>
      </c>
      <c r="U133" s="47"/>
      <c r="V133" s="7" t="str">
        <f t="shared" si="29"/>
        <v/>
      </c>
      <c r="W133" s="7" t="str">
        <f t="shared" si="19"/>
        <v/>
      </c>
      <c r="X133" s="7" t="str" cm="1">
        <f t="array" ref="X133">IF(B133&lt;&gt;"",IF(SUMPRODUCT(--(ISNUMBER(SEARCH(LEPI36, Kosovnica!K136)))) &gt; 0, TRUE, FALSE),"")</f>
        <v/>
      </c>
      <c r="Z133" s="48" t="str">
        <f t="shared" si="30"/>
        <v/>
      </c>
      <c r="AA133" s="7">
        <f t="shared" si="31"/>
        <v>0</v>
      </c>
    </row>
    <row r="134" spans="1:27" ht="15" x14ac:dyDescent="0.2">
      <c r="A134" s="44">
        <f t="shared" si="20"/>
        <v>122</v>
      </c>
      <c r="B134" s="45" t="str">
        <f>IF(Kosovnica!B137&lt;&gt;"",Kosovnica!B137,"")</f>
        <v/>
      </c>
      <c r="C134" s="46" t="str">
        <f>IF(Kosovnica!L137&lt;&gt;"",Kosovnica!L137,"")</f>
        <v/>
      </c>
      <c r="D134" s="74" t="str">
        <f>IF(B134&lt;&gt;"",(((Kosovnica!C137)*(Kosovnica!D137))*Kosovnica!E137*(IF(X134=TRUE,2,1)))/1000000,"")</f>
        <v/>
      </c>
      <c r="E134" s="74" t="str">
        <f t="shared" si="21"/>
        <v/>
      </c>
      <c r="F134" s="80" t="str">
        <f t="shared" si="22"/>
        <v/>
      </c>
      <c r="G134" s="74" t="str">
        <f t="shared" si="23"/>
        <v/>
      </c>
      <c r="H134" s="76" t="str">
        <f t="shared" si="24"/>
        <v/>
      </c>
      <c r="I134" s="76"/>
      <c r="J134" s="77">
        <f>IF(X134=FALSE,((IF(Kosovnica!G137=1,Kosovnica!C137+PRIBITEK_TRAK)+IF(Kosovnica!H137=1,Kosovnica!C137+PRIBITEK_TRAK)+IF(Kosovnica!I137=1,Kosovnica!D137+PRIBITEK_TRAK)+IF(Kosovnica!J137=1,Kosovnica!D137+PRIBITEK_TRAK))/1000)*Kosovnica!E137,0)</f>
        <v>0</v>
      </c>
      <c r="K134" s="78" t="str">
        <f t="shared" si="25"/>
        <v/>
      </c>
      <c r="L134" s="75"/>
      <c r="M134" s="77">
        <f>IF(X134=FALSE,((IF(Kosovnica!G137=2,Kosovnica!C137+PRIBITEK_TRAK)+IF(Kosovnica!H137=2,Kosovnica!C137+PRIBITEK_TRAK)+IF(Kosovnica!I137=2,Kosovnica!D137+PRIBITEK_TRAK)+IF(Kosovnica!J137=2,Kosovnica!D137+PRIBITEK_TRAK))/1000)*Kosovnica!E137,0)</f>
        <v>0</v>
      </c>
      <c r="N134" s="78" t="str">
        <f t="shared" si="26"/>
        <v/>
      </c>
      <c r="O134" s="75"/>
      <c r="P134" s="77">
        <f>IF(X134=TRUE,((IF(Kosovnica!G137=1,Kosovnica!C137+PRIBITEK_TRAK)+IF(Kosovnica!H137=1,Kosovnica!C137+PRIBITEK_TRAK)+IF(Kosovnica!I137=1,Kosovnica!D137+PRIBITEK_TRAK)+IF(Kosovnica!J137=1,Kosovnica!D137+PRIBITEK_TRAK))/1000)*Kosovnica!E137,0)</f>
        <v>0</v>
      </c>
      <c r="Q134" s="78" t="str">
        <f t="shared" si="27"/>
        <v/>
      </c>
      <c r="R134" s="75"/>
      <c r="S134" s="77">
        <f>IF(X134=TRUE,((IF(Kosovnica!G137=2,Kosovnica!C137+PRIBITEK_TRAK)+IF(Kosovnica!H137=2,Kosovnica!C137+PRIBITEK_TRAK)+IF(Kosovnica!I137=2,Kosovnica!D137+PRIBITEK_TRAK)+IF(Kosovnica!J137=2,Kosovnica!D137+PRIBITEK_TRAK))/1000)*Kosovnica!E137,0)</f>
        <v>0</v>
      </c>
      <c r="T134" s="78" t="str">
        <f t="shared" si="28"/>
        <v/>
      </c>
      <c r="U134" s="47"/>
      <c r="V134" s="7" t="str">
        <f t="shared" si="29"/>
        <v/>
      </c>
      <c r="W134" s="7" t="str">
        <f t="shared" si="19"/>
        <v/>
      </c>
      <c r="X134" s="7" t="str" cm="1">
        <f t="array" ref="X134">IF(B134&lt;&gt;"",IF(SUMPRODUCT(--(ISNUMBER(SEARCH(LEPI36, Kosovnica!K137)))) &gt; 0, TRUE, FALSE),"")</f>
        <v/>
      </c>
      <c r="Z134" s="48" t="str">
        <f t="shared" si="30"/>
        <v/>
      </c>
      <c r="AA134" s="7">
        <f t="shared" si="31"/>
        <v>0</v>
      </c>
    </row>
    <row r="135" spans="1:27" ht="15" x14ac:dyDescent="0.2">
      <c r="A135" s="44">
        <f t="shared" si="20"/>
        <v>123</v>
      </c>
      <c r="B135" s="45" t="str">
        <f>IF(Kosovnica!B138&lt;&gt;"",Kosovnica!B138,"")</f>
        <v/>
      </c>
      <c r="C135" s="46" t="str">
        <f>IF(Kosovnica!L138&lt;&gt;"",Kosovnica!L138,"")</f>
        <v/>
      </c>
      <c r="D135" s="74" t="str">
        <f>IF(B135&lt;&gt;"",(((Kosovnica!C138)*(Kosovnica!D138))*Kosovnica!E138*(IF(X135=TRUE,2,1)))/1000000,"")</f>
        <v/>
      </c>
      <c r="E135" s="74" t="str">
        <f t="shared" si="21"/>
        <v/>
      </c>
      <c r="F135" s="80" t="str">
        <f t="shared" si="22"/>
        <v/>
      </c>
      <c r="G135" s="74" t="str">
        <f t="shared" si="23"/>
        <v/>
      </c>
      <c r="H135" s="76" t="str">
        <f t="shared" si="24"/>
        <v/>
      </c>
      <c r="I135" s="76"/>
      <c r="J135" s="77">
        <f>IF(X135=FALSE,((IF(Kosovnica!G138=1,Kosovnica!C138+PRIBITEK_TRAK)+IF(Kosovnica!H138=1,Kosovnica!C138+PRIBITEK_TRAK)+IF(Kosovnica!I138=1,Kosovnica!D138+PRIBITEK_TRAK)+IF(Kosovnica!J138=1,Kosovnica!D138+PRIBITEK_TRAK))/1000)*Kosovnica!E138,0)</f>
        <v>0</v>
      </c>
      <c r="K135" s="78" t="str">
        <f t="shared" si="25"/>
        <v/>
      </c>
      <c r="L135" s="75"/>
      <c r="M135" s="77">
        <f>IF(X135=FALSE,((IF(Kosovnica!G138=2,Kosovnica!C138+PRIBITEK_TRAK)+IF(Kosovnica!H138=2,Kosovnica!C138+PRIBITEK_TRAK)+IF(Kosovnica!I138=2,Kosovnica!D138+PRIBITEK_TRAK)+IF(Kosovnica!J138=2,Kosovnica!D138+PRIBITEK_TRAK))/1000)*Kosovnica!E138,0)</f>
        <v>0</v>
      </c>
      <c r="N135" s="78" t="str">
        <f t="shared" si="26"/>
        <v/>
      </c>
      <c r="O135" s="75"/>
      <c r="P135" s="77">
        <f>IF(X135=TRUE,((IF(Kosovnica!G138=1,Kosovnica!C138+PRIBITEK_TRAK)+IF(Kosovnica!H138=1,Kosovnica!C138+PRIBITEK_TRAK)+IF(Kosovnica!I138=1,Kosovnica!D138+PRIBITEK_TRAK)+IF(Kosovnica!J138=1,Kosovnica!D138+PRIBITEK_TRAK))/1000)*Kosovnica!E138,0)</f>
        <v>0</v>
      </c>
      <c r="Q135" s="78" t="str">
        <f t="shared" si="27"/>
        <v/>
      </c>
      <c r="R135" s="75"/>
      <c r="S135" s="77">
        <f>IF(X135=TRUE,((IF(Kosovnica!G138=2,Kosovnica!C138+PRIBITEK_TRAK)+IF(Kosovnica!H138=2,Kosovnica!C138+PRIBITEK_TRAK)+IF(Kosovnica!I138=2,Kosovnica!D138+PRIBITEK_TRAK)+IF(Kosovnica!J138=2,Kosovnica!D138+PRIBITEK_TRAK))/1000)*Kosovnica!E138,0)</f>
        <v>0</v>
      </c>
      <c r="T135" s="78" t="str">
        <f t="shared" si="28"/>
        <v/>
      </c>
      <c r="U135" s="47"/>
      <c r="V135" s="7" t="str">
        <f t="shared" si="29"/>
        <v/>
      </c>
      <c r="W135" s="7" t="str">
        <f t="shared" si="19"/>
        <v/>
      </c>
      <c r="X135" s="7" t="str" cm="1">
        <f t="array" ref="X135">IF(B135&lt;&gt;"",IF(SUMPRODUCT(--(ISNUMBER(SEARCH(LEPI36, Kosovnica!K138)))) &gt; 0, TRUE, FALSE),"")</f>
        <v/>
      </c>
      <c r="Z135" s="48" t="str">
        <f t="shared" si="30"/>
        <v/>
      </c>
      <c r="AA135" s="7">
        <f t="shared" si="31"/>
        <v>0</v>
      </c>
    </row>
    <row r="136" spans="1:27" ht="15" x14ac:dyDescent="0.2">
      <c r="A136" s="44">
        <f t="shared" si="20"/>
        <v>124</v>
      </c>
      <c r="B136" s="45" t="str">
        <f>IF(Kosovnica!B139&lt;&gt;"",Kosovnica!B139,"")</f>
        <v/>
      </c>
      <c r="C136" s="46" t="str">
        <f>IF(Kosovnica!L139&lt;&gt;"",Kosovnica!L139,"")</f>
        <v/>
      </c>
      <c r="D136" s="74" t="str">
        <f>IF(B136&lt;&gt;"",(((Kosovnica!C139)*(Kosovnica!D139))*Kosovnica!E139*(IF(X136=TRUE,2,1)))/1000000,"")</f>
        <v/>
      </c>
      <c r="E136" s="74" t="str">
        <f t="shared" si="21"/>
        <v/>
      </c>
      <c r="F136" s="80" t="str">
        <f t="shared" si="22"/>
        <v/>
      </c>
      <c r="G136" s="74" t="str">
        <f t="shared" si="23"/>
        <v/>
      </c>
      <c r="H136" s="76" t="str">
        <f t="shared" si="24"/>
        <v/>
      </c>
      <c r="I136" s="76"/>
      <c r="J136" s="77">
        <f>IF(X136=FALSE,((IF(Kosovnica!G139=1,Kosovnica!C139+PRIBITEK_TRAK)+IF(Kosovnica!H139=1,Kosovnica!C139+PRIBITEK_TRAK)+IF(Kosovnica!I139=1,Kosovnica!D139+PRIBITEK_TRAK)+IF(Kosovnica!J139=1,Kosovnica!D139+PRIBITEK_TRAK))/1000)*Kosovnica!E139,0)</f>
        <v>0</v>
      </c>
      <c r="K136" s="78" t="str">
        <f t="shared" si="25"/>
        <v/>
      </c>
      <c r="L136" s="75"/>
      <c r="M136" s="77">
        <f>IF(X136=FALSE,((IF(Kosovnica!G139=2,Kosovnica!C139+PRIBITEK_TRAK)+IF(Kosovnica!H139=2,Kosovnica!C139+PRIBITEK_TRAK)+IF(Kosovnica!I139=2,Kosovnica!D139+PRIBITEK_TRAK)+IF(Kosovnica!J139=2,Kosovnica!D139+PRIBITEK_TRAK))/1000)*Kosovnica!E139,0)</f>
        <v>0</v>
      </c>
      <c r="N136" s="78" t="str">
        <f t="shared" si="26"/>
        <v/>
      </c>
      <c r="O136" s="75"/>
      <c r="P136" s="77">
        <f>IF(X136=TRUE,((IF(Kosovnica!G139=1,Kosovnica!C139+PRIBITEK_TRAK)+IF(Kosovnica!H139=1,Kosovnica!C139+PRIBITEK_TRAK)+IF(Kosovnica!I139=1,Kosovnica!D139+PRIBITEK_TRAK)+IF(Kosovnica!J139=1,Kosovnica!D139+PRIBITEK_TRAK))/1000)*Kosovnica!E139,0)</f>
        <v>0</v>
      </c>
      <c r="Q136" s="78" t="str">
        <f t="shared" si="27"/>
        <v/>
      </c>
      <c r="R136" s="75"/>
      <c r="S136" s="77">
        <f>IF(X136=TRUE,((IF(Kosovnica!G139=2,Kosovnica!C139+PRIBITEK_TRAK)+IF(Kosovnica!H139=2,Kosovnica!C139+PRIBITEK_TRAK)+IF(Kosovnica!I139=2,Kosovnica!D139+PRIBITEK_TRAK)+IF(Kosovnica!J139=2,Kosovnica!D139+PRIBITEK_TRAK))/1000)*Kosovnica!E139,0)</f>
        <v>0</v>
      </c>
      <c r="T136" s="78" t="str">
        <f t="shared" si="28"/>
        <v/>
      </c>
      <c r="U136" s="47"/>
      <c r="V136" s="7" t="str">
        <f t="shared" si="29"/>
        <v/>
      </c>
      <c r="W136" s="7" t="str">
        <f t="shared" si="19"/>
        <v/>
      </c>
      <c r="X136" s="7" t="str" cm="1">
        <f t="array" ref="X136">IF(B136&lt;&gt;"",IF(SUMPRODUCT(--(ISNUMBER(SEARCH(LEPI36, Kosovnica!K139)))) &gt; 0, TRUE, FALSE),"")</f>
        <v/>
      </c>
      <c r="Z136" s="48" t="str">
        <f t="shared" si="30"/>
        <v/>
      </c>
      <c r="AA136" s="7">
        <f t="shared" si="31"/>
        <v>0</v>
      </c>
    </row>
    <row r="137" spans="1:27" ht="15" x14ac:dyDescent="0.2">
      <c r="A137" s="44">
        <f t="shared" si="20"/>
        <v>125</v>
      </c>
      <c r="B137" s="45" t="str">
        <f>IF(Kosovnica!B140&lt;&gt;"",Kosovnica!B140,"")</f>
        <v/>
      </c>
      <c r="C137" s="46" t="str">
        <f>IF(Kosovnica!L140&lt;&gt;"",Kosovnica!L140,"")</f>
        <v/>
      </c>
      <c r="D137" s="74" t="str">
        <f>IF(B137&lt;&gt;"",(((Kosovnica!C140)*(Kosovnica!D140))*Kosovnica!E140*(IF(X137=TRUE,2,1)))/1000000,"")</f>
        <v/>
      </c>
      <c r="E137" s="74" t="str">
        <f t="shared" si="21"/>
        <v/>
      </c>
      <c r="F137" s="80" t="str">
        <f t="shared" si="22"/>
        <v/>
      </c>
      <c r="G137" s="74" t="str">
        <f t="shared" si="23"/>
        <v/>
      </c>
      <c r="H137" s="76" t="str">
        <f t="shared" si="24"/>
        <v/>
      </c>
      <c r="I137" s="76"/>
      <c r="J137" s="77">
        <f>IF(X137=FALSE,((IF(Kosovnica!G140=1,Kosovnica!C140+PRIBITEK_TRAK)+IF(Kosovnica!H140=1,Kosovnica!C140+PRIBITEK_TRAK)+IF(Kosovnica!I140=1,Kosovnica!D140+PRIBITEK_TRAK)+IF(Kosovnica!J140=1,Kosovnica!D140+PRIBITEK_TRAK))/1000)*Kosovnica!E140,0)</f>
        <v>0</v>
      </c>
      <c r="K137" s="78" t="str">
        <f t="shared" si="25"/>
        <v/>
      </c>
      <c r="L137" s="75"/>
      <c r="M137" s="77">
        <f>IF(X137=FALSE,((IF(Kosovnica!G140=2,Kosovnica!C140+PRIBITEK_TRAK)+IF(Kosovnica!H140=2,Kosovnica!C140+PRIBITEK_TRAK)+IF(Kosovnica!I140=2,Kosovnica!D140+PRIBITEK_TRAK)+IF(Kosovnica!J140=2,Kosovnica!D140+PRIBITEK_TRAK))/1000)*Kosovnica!E140,0)</f>
        <v>0</v>
      </c>
      <c r="N137" s="78" t="str">
        <f t="shared" si="26"/>
        <v/>
      </c>
      <c r="O137" s="75"/>
      <c r="P137" s="77">
        <f>IF(X137=TRUE,((IF(Kosovnica!G140=1,Kosovnica!C140+PRIBITEK_TRAK)+IF(Kosovnica!H140=1,Kosovnica!C140+PRIBITEK_TRAK)+IF(Kosovnica!I140=1,Kosovnica!D140+PRIBITEK_TRAK)+IF(Kosovnica!J140=1,Kosovnica!D140+PRIBITEK_TRAK))/1000)*Kosovnica!E140,0)</f>
        <v>0</v>
      </c>
      <c r="Q137" s="78" t="str">
        <f t="shared" si="27"/>
        <v/>
      </c>
      <c r="R137" s="75"/>
      <c r="S137" s="77">
        <f>IF(X137=TRUE,((IF(Kosovnica!G140=2,Kosovnica!C140+PRIBITEK_TRAK)+IF(Kosovnica!H140=2,Kosovnica!C140+PRIBITEK_TRAK)+IF(Kosovnica!I140=2,Kosovnica!D140+PRIBITEK_TRAK)+IF(Kosovnica!J140=2,Kosovnica!D140+PRIBITEK_TRAK))/1000)*Kosovnica!E140,0)</f>
        <v>0</v>
      </c>
      <c r="T137" s="78" t="str">
        <f t="shared" si="28"/>
        <v/>
      </c>
      <c r="U137" s="47"/>
      <c r="V137" s="7" t="str">
        <f t="shared" si="29"/>
        <v/>
      </c>
      <c r="W137" s="7" t="str">
        <f t="shared" si="19"/>
        <v/>
      </c>
      <c r="X137" s="7" t="str" cm="1">
        <f t="array" ref="X137">IF(B137&lt;&gt;"",IF(SUMPRODUCT(--(ISNUMBER(SEARCH(LEPI36, Kosovnica!K140)))) &gt; 0, TRUE, FALSE),"")</f>
        <v/>
      </c>
      <c r="Z137" s="48" t="str">
        <f t="shared" si="30"/>
        <v/>
      </c>
      <c r="AA137" s="7">
        <f t="shared" si="31"/>
        <v>0</v>
      </c>
    </row>
    <row r="138" spans="1:27" ht="15" x14ac:dyDescent="0.2">
      <c r="A138" s="44">
        <f t="shared" si="20"/>
        <v>126</v>
      </c>
      <c r="B138" s="45" t="str">
        <f>IF(Kosovnica!B141&lt;&gt;"",Kosovnica!B141,"")</f>
        <v/>
      </c>
      <c r="C138" s="46" t="str">
        <f>IF(Kosovnica!L141&lt;&gt;"",Kosovnica!L141,"")</f>
        <v/>
      </c>
      <c r="D138" s="74" t="str">
        <f>IF(B138&lt;&gt;"",(((Kosovnica!C141)*(Kosovnica!D141))*Kosovnica!E141*(IF(X138=TRUE,2,1)))/1000000,"")</f>
        <v/>
      </c>
      <c r="E138" s="74" t="str">
        <f t="shared" si="21"/>
        <v/>
      </c>
      <c r="F138" s="80" t="str">
        <f t="shared" si="22"/>
        <v/>
      </c>
      <c r="G138" s="74" t="str">
        <f t="shared" si="23"/>
        <v/>
      </c>
      <c r="H138" s="76" t="str">
        <f t="shared" si="24"/>
        <v/>
      </c>
      <c r="I138" s="76"/>
      <c r="J138" s="77">
        <f>IF(X138=FALSE,((IF(Kosovnica!G141=1,Kosovnica!C141+PRIBITEK_TRAK)+IF(Kosovnica!H141=1,Kosovnica!C141+PRIBITEK_TRAK)+IF(Kosovnica!I141=1,Kosovnica!D141+PRIBITEK_TRAK)+IF(Kosovnica!J141=1,Kosovnica!D141+PRIBITEK_TRAK))/1000)*Kosovnica!E141,0)</f>
        <v>0</v>
      </c>
      <c r="K138" s="78" t="str">
        <f t="shared" si="25"/>
        <v/>
      </c>
      <c r="L138" s="75"/>
      <c r="M138" s="77">
        <f>IF(X138=FALSE,((IF(Kosovnica!G141=2,Kosovnica!C141+PRIBITEK_TRAK)+IF(Kosovnica!H141=2,Kosovnica!C141+PRIBITEK_TRAK)+IF(Kosovnica!I141=2,Kosovnica!D141+PRIBITEK_TRAK)+IF(Kosovnica!J141=2,Kosovnica!D141+PRIBITEK_TRAK))/1000)*Kosovnica!E141,0)</f>
        <v>0</v>
      </c>
      <c r="N138" s="78" t="str">
        <f t="shared" si="26"/>
        <v/>
      </c>
      <c r="O138" s="75"/>
      <c r="P138" s="77">
        <f>IF(X138=TRUE,((IF(Kosovnica!G141=1,Kosovnica!C141+PRIBITEK_TRAK)+IF(Kosovnica!H141=1,Kosovnica!C141+PRIBITEK_TRAK)+IF(Kosovnica!I141=1,Kosovnica!D141+PRIBITEK_TRAK)+IF(Kosovnica!J141=1,Kosovnica!D141+PRIBITEK_TRAK))/1000)*Kosovnica!E141,0)</f>
        <v>0</v>
      </c>
      <c r="Q138" s="78" t="str">
        <f t="shared" si="27"/>
        <v/>
      </c>
      <c r="R138" s="75"/>
      <c r="S138" s="77">
        <f>IF(X138=TRUE,((IF(Kosovnica!G141=2,Kosovnica!C141+PRIBITEK_TRAK)+IF(Kosovnica!H141=2,Kosovnica!C141+PRIBITEK_TRAK)+IF(Kosovnica!I141=2,Kosovnica!D141+PRIBITEK_TRAK)+IF(Kosovnica!J141=2,Kosovnica!D141+PRIBITEK_TRAK))/1000)*Kosovnica!E141,0)</f>
        <v>0</v>
      </c>
      <c r="T138" s="78" t="str">
        <f t="shared" si="28"/>
        <v/>
      </c>
      <c r="U138" s="47"/>
      <c r="V138" s="7" t="str">
        <f t="shared" si="29"/>
        <v/>
      </c>
      <c r="W138" s="7" t="str">
        <f t="shared" si="19"/>
        <v/>
      </c>
      <c r="X138" s="7" t="str" cm="1">
        <f t="array" ref="X138">IF(B138&lt;&gt;"",IF(SUMPRODUCT(--(ISNUMBER(SEARCH(LEPI36, Kosovnica!K141)))) &gt; 0, TRUE, FALSE),"")</f>
        <v/>
      </c>
      <c r="Z138" s="48" t="str">
        <f t="shared" si="30"/>
        <v/>
      </c>
      <c r="AA138" s="7">
        <f t="shared" si="31"/>
        <v>0</v>
      </c>
    </row>
    <row r="139" spans="1:27" ht="15" x14ac:dyDescent="0.2">
      <c r="A139" s="44">
        <f t="shared" si="20"/>
        <v>127</v>
      </c>
      <c r="B139" s="45" t="str">
        <f>IF(Kosovnica!B142&lt;&gt;"",Kosovnica!B142,"")</f>
        <v/>
      </c>
      <c r="C139" s="46" t="str">
        <f>IF(Kosovnica!L142&lt;&gt;"",Kosovnica!L142,"")</f>
        <v/>
      </c>
      <c r="D139" s="74" t="str">
        <f>IF(B139&lt;&gt;"",(((Kosovnica!C142)*(Kosovnica!D142))*Kosovnica!E142*(IF(X139=TRUE,2,1)))/1000000,"")</f>
        <v/>
      </c>
      <c r="E139" s="74" t="str">
        <f t="shared" si="21"/>
        <v/>
      </c>
      <c r="F139" s="80" t="str">
        <f t="shared" si="22"/>
        <v/>
      </c>
      <c r="G139" s="74" t="str">
        <f t="shared" si="23"/>
        <v/>
      </c>
      <c r="H139" s="76" t="str">
        <f t="shared" si="24"/>
        <v/>
      </c>
      <c r="I139" s="76"/>
      <c r="J139" s="77">
        <f>IF(X139=FALSE,((IF(Kosovnica!G142=1,Kosovnica!C142+PRIBITEK_TRAK)+IF(Kosovnica!H142=1,Kosovnica!C142+PRIBITEK_TRAK)+IF(Kosovnica!I142=1,Kosovnica!D142+PRIBITEK_TRAK)+IF(Kosovnica!J142=1,Kosovnica!D142+PRIBITEK_TRAK))/1000)*Kosovnica!E142,0)</f>
        <v>0</v>
      </c>
      <c r="K139" s="78" t="str">
        <f t="shared" si="25"/>
        <v/>
      </c>
      <c r="L139" s="75"/>
      <c r="M139" s="77">
        <f>IF(X139=FALSE,((IF(Kosovnica!G142=2,Kosovnica!C142+PRIBITEK_TRAK)+IF(Kosovnica!H142=2,Kosovnica!C142+PRIBITEK_TRAK)+IF(Kosovnica!I142=2,Kosovnica!D142+PRIBITEK_TRAK)+IF(Kosovnica!J142=2,Kosovnica!D142+PRIBITEK_TRAK))/1000)*Kosovnica!E142,0)</f>
        <v>0</v>
      </c>
      <c r="N139" s="78" t="str">
        <f t="shared" si="26"/>
        <v/>
      </c>
      <c r="O139" s="75"/>
      <c r="P139" s="77">
        <f>IF(X139=TRUE,((IF(Kosovnica!G142=1,Kosovnica!C142+PRIBITEK_TRAK)+IF(Kosovnica!H142=1,Kosovnica!C142+PRIBITEK_TRAK)+IF(Kosovnica!I142=1,Kosovnica!D142+PRIBITEK_TRAK)+IF(Kosovnica!J142=1,Kosovnica!D142+PRIBITEK_TRAK))/1000)*Kosovnica!E142,0)</f>
        <v>0</v>
      </c>
      <c r="Q139" s="78" t="str">
        <f t="shared" si="27"/>
        <v/>
      </c>
      <c r="R139" s="75"/>
      <c r="S139" s="77">
        <f>IF(X139=TRUE,((IF(Kosovnica!G142=2,Kosovnica!C142+PRIBITEK_TRAK)+IF(Kosovnica!H142=2,Kosovnica!C142+PRIBITEK_TRAK)+IF(Kosovnica!I142=2,Kosovnica!D142+PRIBITEK_TRAK)+IF(Kosovnica!J142=2,Kosovnica!D142+PRIBITEK_TRAK))/1000)*Kosovnica!E142,0)</f>
        <v>0</v>
      </c>
      <c r="T139" s="78" t="str">
        <f t="shared" si="28"/>
        <v/>
      </c>
      <c r="U139" s="47"/>
      <c r="V139" s="7" t="str">
        <f t="shared" si="29"/>
        <v/>
      </c>
      <c r="W139" s="7" t="str">
        <f t="shared" si="19"/>
        <v/>
      </c>
      <c r="X139" s="7" t="str" cm="1">
        <f t="array" ref="X139">IF(B139&lt;&gt;"",IF(SUMPRODUCT(--(ISNUMBER(SEARCH(LEPI36, Kosovnica!K142)))) &gt; 0, TRUE, FALSE),"")</f>
        <v/>
      </c>
      <c r="Z139" s="48" t="str">
        <f t="shared" si="30"/>
        <v/>
      </c>
      <c r="AA139" s="7">
        <f t="shared" si="31"/>
        <v>0</v>
      </c>
    </row>
    <row r="140" spans="1:27" ht="15" x14ac:dyDescent="0.2">
      <c r="A140" s="44">
        <f t="shared" si="20"/>
        <v>128</v>
      </c>
      <c r="B140" s="45" t="str">
        <f>IF(Kosovnica!B143&lt;&gt;"",Kosovnica!B143,"")</f>
        <v/>
      </c>
      <c r="C140" s="46" t="str">
        <f>IF(Kosovnica!L143&lt;&gt;"",Kosovnica!L143,"")</f>
        <v/>
      </c>
      <c r="D140" s="74" t="str">
        <f>IF(B140&lt;&gt;"",(((Kosovnica!C143)*(Kosovnica!D143))*Kosovnica!E143*(IF(X140=TRUE,2,1)))/1000000,"")</f>
        <v/>
      </c>
      <c r="E140" s="74" t="str">
        <f t="shared" si="21"/>
        <v/>
      </c>
      <c r="F140" s="80" t="str">
        <f t="shared" si="22"/>
        <v/>
      </c>
      <c r="G140" s="74" t="str">
        <f t="shared" si="23"/>
        <v/>
      </c>
      <c r="H140" s="76" t="str">
        <f t="shared" si="24"/>
        <v/>
      </c>
      <c r="I140" s="76"/>
      <c r="J140" s="77">
        <f>IF(X140=FALSE,((IF(Kosovnica!G143=1,Kosovnica!C143+PRIBITEK_TRAK)+IF(Kosovnica!H143=1,Kosovnica!C143+PRIBITEK_TRAK)+IF(Kosovnica!I143=1,Kosovnica!D143+PRIBITEK_TRAK)+IF(Kosovnica!J143=1,Kosovnica!D143+PRIBITEK_TRAK))/1000)*Kosovnica!E143,0)</f>
        <v>0</v>
      </c>
      <c r="K140" s="78" t="str">
        <f t="shared" si="25"/>
        <v/>
      </c>
      <c r="L140" s="75"/>
      <c r="M140" s="77">
        <f>IF(X140=FALSE,((IF(Kosovnica!G143=2,Kosovnica!C143+PRIBITEK_TRAK)+IF(Kosovnica!H143=2,Kosovnica!C143+PRIBITEK_TRAK)+IF(Kosovnica!I143=2,Kosovnica!D143+PRIBITEK_TRAK)+IF(Kosovnica!J143=2,Kosovnica!D143+PRIBITEK_TRAK))/1000)*Kosovnica!E143,0)</f>
        <v>0</v>
      </c>
      <c r="N140" s="78" t="str">
        <f t="shared" si="26"/>
        <v/>
      </c>
      <c r="O140" s="75"/>
      <c r="P140" s="77">
        <f>IF(X140=TRUE,((IF(Kosovnica!G143=1,Kosovnica!C143+PRIBITEK_TRAK)+IF(Kosovnica!H143=1,Kosovnica!C143+PRIBITEK_TRAK)+IF(Kosovnica!I143=1,Kosovnica!D143+PRIBITEK_TRAK)+IF(Kosovnica!J143=1,Kosovnica!D143+PRIBITEK_TRAK))/1000)*Kosovnica!E143,0)</f>
        <v>0</v>
      </c>
      <c r="Q140" s="78" t="str">
        <f t="shared" si="27"/>
        <v/>
      </c>
      <c r="R140" s="75"/>
      <c r="S140" s="77">
        <f>IF(X140=TRUE,((IF(Kosovnica!G143=2,Kosovnica!C143+PRIBITEK_TRAK)+IF(Kosovnica!H143=2,Kosovnica!C143+PRIBITEK_TRAK)+IF(Kosovnica!I143=2,Kosovnica!D143+PRIBITEK_TRAK)+IF(Kosovnica!J143=2,Kosovnica!D143+PRIBITEK_TRAK))/1000)*Kosovnica!E143,0)</f>
        <v>0</v>
      </c>
      <c r="T140" s="78" t="str">
        <f t="shared" si="28"/>
        <v/>
      </c>
      <c r="U140" s="47"/>
      <c r="V140" s="7" t="str">
        <f t="shared" si="29"/>
        <v/>
      </c>
      <c r="W140" s="7" t="str">
        <f t="shared" si="19"/>
        <v/>
      </c>
      <c r="X140" s="7" t="str" cm="1">
        <f t="array" ref="X140">IF(B140&lt;&gt;"",IF(SUMPRODUCT(--(ISNUMBER(SEARCH(LEPI36, Kosovnica!K143)))) &gt; 0, TRUE, FALSE),"")</f>
        <v/>
      </c>
      <c r="Z140" s="48" t="str">
        <f t="shared" si="30"/>
        <v/>
      </c>
      <c r="AA140" s="7">
        <f t="shared" si="31"/>
        <v>0</v>
      </c>
    </row>
    <row r="141" spans="1:27" ht="15" x14ac:dyDescent="0.2">
      <c r="A141" s="44">
        <f t="shared" si="20"/>
        <v>129</v>
      </c>
      <c r="B141" s="45" t="str">
        <f>IF(Kosovnica!B144&lt;&gt;"",Kosovnica!B144,"")</f>
        <v/>
      </c>
      <c r="C141" s="46" t="str">
        <f>IF(Kosovnica!L144&lt;&gt;"",Kosovnica!L144,"")</f>
        <v/>
      </c>
      <c r="D141" s="74" t="str">
        <f>IF(B141&lt;&gt;"",(((Kosovnica!C144)*(Kosovnica!D144))*Kosovnica!E144*(IF(X141=TRUE,2,1)))/1000000,"")</f>
        <v/>
      </c>
      <c r="E141" s="74" t="str">
        <f t="shared" si="21"/>
        <v/>
      </c>
      <c r="F141" s="80" t="str">
        <f t="shared" si="22"/>
        <v/>
      </c>
      <c r="G141" s="74" t="str">
        <f t="shared" si="23"/>
        <v/>
      </c>
      <c r="H141" s="76" t="str">
        <f t="shared" si="24"/>
        <v/>
      </c>
      <c r="I141" s="76"/>
      <c r="J141" s="77">
        <f>IF(X141=FALSE,((IF(Kosovnica!G144=1,Kosovnica!C144+PRIBITEK_TRAK)+IF(Kosovnica!H144=1,Kosovnica!C144+PRIBITEK_TRAK)+IF(Kosovnica!I144=1,Kosovnica!D144+PRIBITEK_TRAK)+IF(Kosovnica!J144=1,Kosovnica!D144+PRIBITEK_TRAK))/1000)*Kosovnica!E144,0)</f>
        <v>0</v>
      </c>
      <c r="K141" s="78" t="str">
        <f t="shared" si="25"/>
        <v/>
      </c>
      <c r="L141" s="75"/>
      <c r="M141" s="77">
        <f>IF(X141=FALSE,((IF(Kosovnica!G144=2,Kosovnica!C144+PRIBITEK_TRAK)+IF(Kosovnica!H144=2,Kosovnica!C144+PRIBITEK_TRAK)+IF(Kosovnica!I144=2,Kosovnica!D144+PRIBITEK_TRAK)+IF(Kosovnica!J144=2,Kosovnica!D144+PRIBITEK_TRAK))/1000)*Kosovnica!E144,0)</f>
        <v>0</v>
      </c>
      <c r="N141" s="78" t="str">
        <f t="shared" si="26"/>
        <v/>
      </c>
      <c r="O141" s="75"/>
      <c r="P141" s="77">
        <f>IF(X141=TRUE,((IF(Kosovnica!G144=1,Kosovnica!C144+PRIBITEK_TRAK)+IF(Kosovnica!H144=1,Kosovnica!C144+PRIBITEK_TRAK)+IF(Kosovnica!I144=1,Kosovnica!D144+PRIBITEK_TRAK)+IF(Kosovnica!J144=1,Kosovnica!D144+PRIBITEK_TRAK))/1000)*Kosovnica!E144,0)</f>
        <v>0</v>
      </c>
      <c r="Q141" s="78" t="str">
        <f t="shared" si="27"/>
        <v/>
      </c>
      <c r="R141" s="75"/>
      <c r="S141" s="77">
        <f>IF(X141=TRUE,((IF(Kosovnica!G144=2,Kosovnica!C144+PRIBITEK_TRAK)+IF(Kosovnica!H144=2,Kosovnica!C144+PRIBITEK_TRAK)+IF(Kosovnica!I144=2,Kosovnica!D144+PRIBITEK_TRAK)+IF(Kosovnica!J144=2,Kosovnica!D144+PRIBITEK_TRAK))/1000)*Kosovnica!E144,0)</f>
        <v>0</v>
      </c>
      <c r="T141" s="78" t="str">
        <f t="shared" si="28"/>
        <v/>
      </c>
      <c r="U141" s="47"/>
      <c r="V141" s="7" t="str">
        <f t="shared" si="29"/>
        <v/>
      </c>
      <c r="W141" s="7" t="str">
        <f t="shared" ref="W141:W204" si="32">IFERROR(IF(AND(VLOOKUP(B141,DEKORJI_PODATKI,6,FALSE)=18,X141=TRUE),36,VLOOKUP(B141,DEKORJI_PODATKI,6,FALSE)),"")</f>
        <v/>
      </c>
      <c r="X141" s="7" t="str" cm="1">
        <f t="array" ref="X141">IF(B141&lt;&gt;"",IF(SUMPRODUCT(--(ISNUMBER(SEARCH(LEPI36, Kosovnica!K144)))) &gt; 0, TRUE, FALSE),"")</f>
        <v/>
      </c>
      <c r="Z141" s="48" t="str">
        <f t="shared" si="30"/>
        <v/>
      </c>
      <c r="AA141" s="7">
        <f t="shared" si="31"/>
        <v>0</v>
      </c>
    </row>
    <row r="142" spans="1:27" ht="15" x14ac:dyDescent="0.2">
      <c r="A142" s="44">
        <f t="shared" ref="A142:A205" si="33">IF(ISNUMBER(A141),A141+1,1)</f>
        <v>130</v>
      </c>
      <c r="B142" s="45" t="str">
        <f>IF(Kosovnica!B145&lt;&gt;"",Kosovnica!B145,"")</f>
        <v/>
      </c>
      <c r="C142" s="46" t="str">
        <f>IF(Kosovnica!L145&lt;&gt;"",Kosovnica!L145,"")</f>
        <v/>
      </c>
      <c r="D142" s="74" t="str">
        <f>IF(B142&lt;&gt;"",(((Kosovnica!C145)*(Kosovnica!D145))*Kosovnica!E145*(IF(X142=TRUE,2,1)))/1000000,"")</f>
        <v/>
      </c>
      <c r="E142" s="74" t="str">
        <f t="shared" ref="E142:E205" si="34">IFERROR(IF(B142=B141,IFERROR(E141+D142,""),D142),"")</f>
        <v/>
      </c>
      <c r="F142" s="80" t="str">
        <f t="shared" ref="F142:F205" si="35">IFERROR(IF(B142=B143,"",CEILING(E142/(((VLOOKUP(B142,DEKORJI_PODATKI,4,FALSE)*VLOOKUP(B142,DEKORJI_PODATKI,5,FALSE))/1000000)*IF(VLOOKUP(B142,DEKORJI_PODATKI,2,FALSE)=1,Y_GRAIN,N_GRAIN)),0.5)),"")</f>
        <v/>
      </c>
      <c r="G142" s="74" t="str">
        <f t="shared" ref="G142:G205" si="36">IFERROR(F142*((VLOOKUP(B142,DEKORJI_PODATKI,4,FALSE)*VLOOKUP(B142,DEKORJI_PODATKI,5,FALSE))/1000000),"")</f>
        <v/>
      </c>
      <c r="H142" s="76" t="str">
        <f t="shared" ref="H142:H205" si="37">IFERROR(F142*VLOOKUP(B142,DEKORJI_PODATKI,7,FALSE),"")</f>
        <v/>
      </c>
      <c r="I142" s="76"/>
      <c r="J142" s="77">
        <f>IF(X142=FALSE,((IF(Kosovnica!G145=1,Kosovnica!C145+PRIBITEK_TRAK)+IF(Kosovnica!H145=1,Kosovnica!C145+PRIBITEK_TRAK)+IF(Kosovnica!I145=1,Kosovnica!D145+PRIBITEK_TRAK)+IF(Kosovnica!J145=1,Kosovnica!D145+PRIBITEK_TRAK))/1000)*Kosovnica!E145,0)</f>
        <v>0</v>
      </c>
      <c r="K142" s="78" t="str">
        <f t="shared" ref="K142:K205" si="38">IF(B142="","",IFERROR(IF(B142=B141,IFERROR(K141+J142,""),J142),""))</f>
        <v/>
      </c>
      <c r="L142" s="75"/>
      <c r="M142" s="77">
        <f>IF(X142=FALSE,((IF(Kosovnica!G145=2,Kosovnica!C145+PRIBITEK_TRAK)+IF(Kosovnica!H145=2,Kosovnica!C145+PRIBITEK_TRAK)+IF(Kosovnica!I145=2,Kosovnica!D145+PRIBITEK_TRAK)+IF(Kosovnica!J145=2,Kosovnica!D145+PRIBITEK_TRAK))/1000)*Kosovnica!E145,0)</f>
        <v>0</v>
      </c>
      <c r="N142" s="78" t="str">
        <f t="shared" ref="N142:N205" si="39">IF(B142="","",IFERROR(IF(B142=B141,IFERROR(N141+M142,0),M142),""))</f>
        <v/>
      </c>
      <c r="O142" s="75"/>
      <c r="P142" s="77">
        <f>IF(X142=TRUE,((IF(Kosovnica!G145=1,Kosovnica!C145+PRIBITEK_TRAK)+IF(Kosovnica!H145=1,Kosovnica!C145+PRIBITEK_TRAK)+IF(Kosovnica!I145=1,Kosovnica!D145+PRIBITEK_TRAK)+IF(Kosovnica!J145=1,Kosovnica!D145+PRIBITEK_TRAK))/1000)*Kosovnica!E145,0)</f>
        <v>0</v>
      </c>
      <c r="Q142" s="78" t="str">
        <f t="shared" ref="Q142:Q205" si="40">IF(B142="","",IFERROR(IF(B142=B141,IFERROR(Q141+P142,0),P142),""))</f>
        <v/>
      </c>
      <c r="R142" s="75"/>
      <c r="S142" s="77">
        <f>IF(X142=TRUE,((IF(Kosovnica!G145=2,Kosovnica!C145+PRIBITEK_TRAK)+IF(Kosovnica!H145=2,Kosovnica!C145+PRIBITEK_TRAK)+IF(Kosovnica!I145=2,Kosovnica!D145+PRIBITEK_TRAK)+IF(Kosovnica!J145=2,Kosovnica!D145+PRIBITEK_TRAK))/1000)*Kosovnica!E145,0)</f>
        <v>0</v>
      </c>
      <c r="T142" s="78" t="str">
        <f t="shared" ref="T142:T205" si="41">IF(B142="","",IFERROR(IF(B142=B141,IFERROR(T141+S142,0),S142),""))</f>
        <v/>
      </c>
      <c r="U142" s="47"/>
      <c r="V142" s="7" t="str">
        <f t="shared" ref="V142:V205" si="42">IF(B142="","",IF(B142=B143,FALSE,TRUE))</f>
        <v/>
      </c>
      <c r="W142" s="7" t="str">
        <f t="shared" si="32"/>
        <v/>
      </c>
      <c r="X142" s="7" t="str" cm="1">
        <f t="array" ref="X142">IF(B142&lt;&gt;"",IF(SUMPRODUCT(--(ISNUMBER(SEARCH(LEPI36, Kosovnica!K145)))) &gt; 0, TRUE, FALSE),"")</f>
        <v/>
      </c>
      <c r="Z142" s="48" t="str">
        <f t="shared" ref="Z142:Z205" si="43">IF(X142=TRUE,(E142/2),"")</f>
        <v/>
      </c>
      <c r="AA142" s="7">
        <f t="shared" ref="AA142:AA205" si="44">IFERROR(IF(V142=TRUE,AA141+K142+N142+Q142+T142,0),0)</f>
        <v>0</v>
      </c>
    </row>
    <row r="143" spans="1:27" ht="15" x14ac:dyDescent="0.2">
      <c r="A143" s="44">
        <f t="shared" si="33"/>
        <v>131</v>
      </c>
      <c r="B143" s="45" t="str">
        <f>IF(Kosovnica!B146&lt;&gt;"",Kosovnica!B146,"")</f>
        <v/>
      </c>
      <c r="C143" s="46" t="str">
        <f>IF(Kosovnica!L146&lt;&gt;"",Kosovnica!L146,"")</f>
        <v/>
      </c>
      <c r="D143" s="74" t="str">
        <f>IF(B143&lt;&gt;"",(((Kosovnica!C146)*(Kosovnica!D146))*Kosovnica!E146*(IF(X143=TRUE,2,1)))/1000000,"")</f>
        <v/>
      </c>
      <c r="E143" s="74" t="str">
        <f t="shared" si="34"/>
        <v/>
      </c>
      <c r="F143" s="80" t="str">
        <f t="shared" si="35"/>
        <v/>
      </c>
      <c r="G143" s="74" t="str">
        <f t="shared" si="36"/>
        <v/>
      </c>
      <c r="H143" s="76" t="str">
        <f t="shared" si="37"/>
        <v/>
      </c>
      <c r="I143" s="76"/>
      <c r="J143" s="77">
        <f>IF(X143=FALSE,((IF(Kosovnica!G146=1,Kosovnica!C146+PRIBITEK_TRAK)+IF(Kosovnica!H146=1,Kosovnica!C146+PRIBITEK_TRAK)+IF(Kosovnica!I146=1,Kosovnica!D146+PRIBITEK_TRAK)+IF(Kosovnica!J146=1,Kosovnica!D146+PRIBITEK_TRAK))/1000)*Kosovnica!E146,0)</f>
        <v>0</v>
      </c>
      <c r="K143" s="78" t="str">
        <f t="shared" si="38"/>
        <v/>
      </c>
      <c r="L143" s="75"/>
      <c r="M143" s="77">
        <f>IF(X143=FALSE,((IF(Kosovnica!G146=2,Kosovnica!C146+PRIBITEK_TRAK)+IF(Kosovnica!H146=2,Kosovnica!C146+PRIBITEK_TRAK)+IF(Kosovnica!I146=2,Kosovnica!D146+PRIBITEK_TRAK)+IF(Kosovnica!J146=2,Kosovnica!D146+PRIBITEK_TRAK))/1000)*Kosovnica!E146,0)</f>
        <v>0</v>
      </c>
      <c r="N143" s="78" t="str">
        <f t="shared" si="39"/>
        <v/>
      </c>
      <c r="O143" s="75"/>
      <c r="P143" s="77">
        <f>IF(X143=TRUE,((IF(Kosovnica!G146=1,Kosovnica!C146+PRIBITEK_TRAK)+IF(Kosovnica!H146=1,Kosovnica!C146+PRIBITEK_TRAK)+IF(Kosovnica!I146=1,Kosovnica!D146+PRIBITEK_TRAK)+IF(Kosovnica!J146=1,Kosovnica!D146+PRIBITEK_TRAK))/1000)*Kosovnica!E146,0)</f>
        <v>0</v>
      </c>
      <c r="Q143" s="78" t="str">
        <f t="shared" si="40"/>
        <v/>
      </c>
      <c r="R143" s="75"/>
      <c r="S143" s="77">
        <f>IF(X143=TRUE,((IF(Kosovnica!G146=2,Kosovnica!C146+PRIBITEK_TRAK)+IF(Kosovnica!H146=2,Kosovnica!C146+PRIBITEK_TRAK)+IF(Kosovnica!I146=2,Kosovnica!D146+PRIBITEK_TRAK)+IF(Kosovnica!J146=2,Kosovnica!D146+PRIBITEK_TRAK))/1000)*Kosovnica!E146,0)</f>
        <v>0</v>
      </c>
      <c r="T143" s="78" t="str">
        <f t="shared" si="41"/>
        <v/>
      </c>
      <c r="U143" s="47"/>
      <c r="V143" s="7" t="str">
        <f t="shared" si="42"/>
        <v/>
      </c>
      <c r="W143" s="7" t="str">
        <f t="shared" si="32"/>
        <v/>
      </c>
      <c r="X143" s="7" t="str" cm="1">
        <f t="array" ref="X143">IF(B143&lt;&gt;"",IF(SUMPRODUCT(--(ISNUMBER(SEARCH(LEPI36, Kosovnica!K146)))) &gt; 0, TRUE, FALSE),"")</f>
        <v/>
      </c>
      <c r="Z143" s="48" t="str">
        <f t="shared" si="43"/>
        <v/>
      </c>
      <c r="AA143" s="7">
        <f t="shared" si="44"/>
        <v>0</v>
      </c>
    </row>
    <row r="144" spans="1:27" ht="15" x14ac:dyDescent="0.2">
      <c r="A144" s="44">
        <f t="shared" si="33"/>
        <v>132</v>
      </c>
      <c r="B144" s="45" t="str">
        <f>IF(Kosovnica!B147&lt;&gt;"",Kosovnica!B147,"")</f>
        <v/>
      </c>
      <c r="C144" s="46" t="str">
        <f>IF(Kosovnica!L147&lt;&gt;"",Kosovnica!L147,"")</f>
        <v/>
      </c>
      <c r="D144" s="74" t="str">
        <f>IF(B144&lt;&gt;"",(((Kosovnica!C147)*(Kosovnica!D147))*Kosovnica!E147*(IF(X144=TRUE,2,1)))/1000000,"")</f>
        <v/>
      </c>
      <c r="E144" s="74" t="str">
        <f t="shared" si="34"/>
        <v/>
      </c>
      <c r="F144" s="80" t="str">
        <f t="shared" si="35"/>
        <v/>
      </c>
      <c r="G144" s="74" t="str">
        <f t="shared" si="36"/>
        <v/>
      </c>
      <c r="H144" s="76" t="str">
        <f t="shared" si="37"/>
        <v/>
      </c>
      <c r="I144" s="76"/>
      <c r="J144" s="77">
        <f>IF(X144=FALSE,((IF(Kosovnica!G147=1,Kosovnica!C147+PRIBITEK_TRAK)+IF(Kosovnica!H147=1,Kosovnica!C147+PRIBITEK_TRAK)+IF(Kosovnica!I147=1,Kosovnica!D147+PRIBITEK_TRAK)+IF(Kosovnica!J147=1,Kosovnica!D147+PRIBITEK_TRAK))/1000)*Kosovnica!E147,0)</f>
        <v>0</v>
      </c>
      <c r="K144" s="78" t="str">
        <f t="shared" si="38"/>
        <v/>
      </c>
      <c r="L144" s="75"/>
      <c r="M144" s="77">
        <f>IF(X144=FALSE,((IF(Kosovnica!G147=2,Kosovnica!C147+PRIBITEK_TRAK)+IF(Kosovnica!H147=2,Kosovnica!C147+PRIBITEK_TRAK)+IF(Kosovnica!I147=2,Kosovnica!D147+PRIBITEK_TRAK)+IF(Kosovnica!J147=2,Kosovnica!D147+PRIBITEK_TRAK))/1000)*Kosovnica!E147,0)</f>
        <v>0</v>
      </c>
      <c r="N144" s="78" t="str">
        <f t="shared" si="39"/>
        <v/>
      </c>
      <c r="O144" s="75"/>
      <c r="P144" s="77">
        <f>IF(X144=TRUE,((IF(Kosovnica!G147=1,Kosovnica!C147+PRIBITEK_TRAK)+IF(Kosovnica!H147=1,Kosovnica!C147+PRIBITEK_TRAK)+IF(Kosovnica!I147=1,Kosovnica!D147+PRIBITEK_TRAK)+IF(Kosovnica!J147=1,Kosovnica!D147+PRIBITEK_TRAK))/1000)*Kosovnica!E147,0)</f>
        <v>0</v>
      </c>
      <c r="Q144" s="78" t="str">
        <f t="shared" si="40"/>
        <v/>
      </c>
      <c r="R144" s="75"/>
      <c r="S144" s="77">
        <f>IF(X144=TRUE,((IF(Kosovnica!G147=2,Kosovnica!C147+PRIBITEK_TRAK)+IF(Kosovnica!H147=2,Kosovnica!C147+PRIBITEK_TRAK)+IF(Kosovnica!I147=2,Kosovnica!D147+PRIBITEK_TRAK)+IF(Kosovnica!J147=2,Kosovnica!D147+PRIBITEK_TRAK))/1000)*Kosovnica!E147,0)</f>
        <v>0</v>
      </c>
      <c r="T144" s="78" t="str">
        <f t="shared" si="41"/>
        <v/>
      </c>
      <c r="U144" s="47"/>
      <c r="V144" s="7" t="str">
        <f t="shared" si="42"/>
        <v/>
      </c>
      <c r="W144" s="7" t="str">
        <f t="shared" si="32"/>
        <v/>
      </c>
      <c r="X144" s="7" t="str" cm="1">
        <f t="array" ref="X144">IF(B144&lt;&gt;"",IF(SUMPRODUCT(--(ISNUMBER(SEARCH(LEPI36, Kosovnica!K147)))) &gt; 0, TRUE, FALSE),"")</f>
        <v/>
      </c>
      <c r="Z144" s="48" t="str">
        <f t="shared" si="43"/>
        <v/>
      </c>
      <c r="AA144" s="7">
        <f t="shared" si="44"/>
        <v>0</v>
      </c>
    </row>
    <row r="145" spans="1:27" ht="15" x14ac:dyDescent="0.2">
      <c r="A145" s="44">
        <f t="shared" si="33"/>
        <v>133</v>
      </c>
      <c r="B145" s="45" t="str">
        <f>IF(Kosovnica!B148&lt;&gt;"",Kosovnica!B148,"")</f>
        <v/>
      </c>
      <c r="C145" s="46" t="str">
        <f>IF(Kosovnica!L148&lt;&gt;"",Kosovnica!L148,"")</f>
        <v/>
      </c>
      <c r="D145" s="74" t="str">
        <f>IF(B145&lt;&gt;"",(((Kosovnica!C148)*(Kosovnica!D148))*Kosovnica!E148*(IF(X145=TRUE,2,1)))/1000000,"")</f>
        <v/>
      </c>
      <c r="E145" s="74" t="str">
        <f t="shared" si="34"/>
        <v/>
      </c>
      <c r="F145" s="80" t="str">
        <f t="shared" si="35"/>
        <v/>
      </c>
      <c r="G145" s="74" t="str">
        <f t="shared" si="36"/>
        <v/>
      </c>
      <c r="H145" s="76" t="str">
        <f t="shared" si="37"/>
        <v/>
      </c>
      <c r="I145" s="76"/>
      <c r="J145" s="77">
        <f>IF(X145=FALSE,((IF(Kosovnica!G148=1,Kosovnica!C148+PRIBITEK_TRAK)+IF(Kosovnica!H148=1,Kosovnica!C148+PRIBITEK_TRAK)+IF(Kosovnica!I148=1,Kosovnica!D148+PRIBITEK_TRAK)+IF(Kosovnica!J148=1,Kosovnica!D148+PRIBITEK_TRAK))/1000)*Kosovnica!E148,0)</f>
        <v>0</v>
      </c>
      <c r="K145" s="78" t="str">
        <f t="shared" si="38"/>
        <v/>
      </c>
      <c r="L145" s="75"/>
      <c r="M145" s="77">
        <f>IF(X145=FALSE,((IF(Kosovnica!G148=2,Kosovnica!C148+PRIBITEK_TRAK)+IF(Kosovnica!H148=2,Kosovnica!C148+PRIBITEK_TRAK)+IF(Kosovnica!I148=2,Kosovnica!D148+PRIBITEK_TRAK)+IF(Kosovnica!J148=2,Kosovnica!D148+PRIBITEK_TRAK))/1000)*Kosovnica!E148,0)</f>
        <v>0</v>
      </c>
      <c r="N145" s="78" t="str">
        <f t="shared" si="39"/>
        <v/>
      </c>
      <c r="O145" s="75"/>
      <c r="P145" s="77">
        <f>IF(X145=TRUE,((IF(Kosovnica!G148=1,Kosovnica!C148+PRIBITEK_TRAK)+IF(Kosovnica!H148=1,Kosovnica!C148+PRIBITEK_TRAK)+IF(Kosovnica!I148=1,Kosovnica!D148+PRIBITEK_TRAK)+IF(Kosovnica!J148=1,Kosovnica!D148+PRIBITEK_TRAK))/1000)*Kosovnica!E148,0)</f>
        <v>0</v>
      </c>
      <c r="Q145" s="78" t="str">
        <f t="shared" si="40"/>
        <v/>
      </c>
      <c r="R145" s="75"/>
      <c r="S145" s="77">
        <f>IF(X145=TRUE,((IF(Kosovnica!G148=2,Kosovnica!C148+PRIBITEK_TRAK)+IF(Kosovnica!H148=2,Kosovnica!C148+PRIBITEK_TRAK)+IF(Kosovnica!I148=2,Kosovnica!D148+PRIBITEK_TRAK)+IF(Kosovnica!J148=2,Kosovnica!D148+PRIBITEK_TRAK))/1000)*Kosovnica!E148,0)</f>
        <v>0</v>
      </c>
      <c r="T145" s="78" t="str">
        <f t="shared" si="41"/>
        <v/>
      </c>
      <c r="U145" s="47"/>
      <c r="V145" s="7" t="str">
        <f t="shared" si="42"/>
        <v/>
      </c>
      <c r="W145" s="7" t="str">
        <f t="shared" si="32"/>
        <v/>
      </c>
      <c r="X145" s="7" t="str" cm="1">
        <f t="array" ref="X145">IF(B145&lt;&gt;"",IF(SUMPRODUCT(--(ISNUMBER(SEARCH(LEPI36, Kosovnica!K148)))) &gt; 0, TRUE, FALSE),"")</f>
        <v/>
      </c>
      <c r="Z145" s="48" t="str">
        <f t="shared" si="43"/>
        <v/>
      </c>
      <c r="AA145" s="7">
        <f t="shared" si="44"/>
        <v>0</v>
      </c>
    </row>
    <row r="146" spans="1:27" ht="15" x14ac:dyDescent="0.2">
      <c r="A146" s="44">
        <f t="shared" si="33"/>
        <v>134</v>
      </c>
      <c r="B146" s="45" t="str">
        <f>IF(Kosovnica!B149&lt;&gt;"",Kosovnica!B149,"")</f>
        <v/>
      </c>
      <c r="C146" s="46" t="str">
        <f>IF(Kosovnica!L149&lt;&gt;"",Kosovnica!L149,"")</f>
        <v/>
      </c>
      <c r="D146" s="74" t="str">
        <f>IF(B146&lt;&gt;"",(((Kosovnica!C149)*(Kosovnica!D149))*Kosovnica!E149*(IF(X146=TRUE,2,1)))/1000000,"")</f>
        <v/>
      </c>
      <c r="E146" s="74" t="str">
        <f t="shared" si="34"/>
        <v/>
      </c>
      <c r="F146" s="80" t="str">
        <f t="shared" si="35"/>
        <v/>
      </c>
      <c r="G146" s="74" t="str">
        <f t="shared" si="36"/>
        <v/>
      </c>
      <c r="H146" s="76" t="str">
        <f t="shared" si="37"/>
        <v/>
      </c>
      <c r="I146" s="76"/>
      <c r="J146" s="77">
        <f>IF(X146=FALSE,((IF(Kosovnica!G149=1,Kosovnica!C149+PRIBITEK_TRAK)+IF(Kosovnica!H149=1,Kosovnica!C149+PRIBITEK_TRAK)+IF(Kosovnica!I149=1,Kosovnica!D149+PRIBITEK_TRAK)+IF(Kosovnica!J149=1,Kosovnica!D149+PRIBITEK_TRAK))/1000)*Kosovnica!E149,0)</f>
        <v>0</v>
      </c>
      <c r="K146" s="78" t="str">
        <f t="shared" si="38"/>
        <v/>
      </c>
      <c r="L146" s="75"/>
      <c r="M146" s="77">
        <f>IF(X146=FALSE,((IF(Kosovnica!G149=2,Kosovnica!C149+PRIBITEK_TRAK)+IF(Kosovnica!H149=2,Kosovnica!C149+PRIBITEK_TRAK)+IF(Kosovnica!I149=2,Kosovnica!D149+PRIBITEK_TRAK)+IF(Kosovnica!J149=2,Kosovnica!D149+PRIBITEK_TRAK))/1000)*Kosovnica!E149,0)</f>
        <v>0</v>
      </c>
      <c r="N146" s="78" t="str">
        <f t="shared" si="39"/>
        <v/>
      </c>
      <c r="O146" s="75"/>
      <c r="P146" s="77">
        <f>IF(X146=TRUE,((IF(Kosovnica!G149=1,Kosovnica!C149+PRIBITEK_TRAK)+IF(Kosovnica!H149=1,Kosovnica!C149+PRIBITEK_TRAK)+IF(Kosovnica!I149=1,Kosovnica!D149+PRIBITEK_TRAK)+IF(Kosovnica!J149=1,Kosovnica!D149+PRIBITEK_TRAK))/1000)*Kosovnica!E149,0)</f>
        <v>0</v>
      </c>
      <c r="Q146" s="78" t="str">
        <f t="shared" si="40"/>
        <v/>
      </c>
      <c r="R146" s="75"/>
      <c r="S146" s="77">
        <f>IF(X146=TRUE,((IF(Kosovnica!G149=2,Kosovnica!C149+PRIBITEK_TRAK)+IF(Kosovnica!H149=2,Kosovnica!C149+PRIBITEK_TRAK)+IF(Kosovnica!I149=2,Kosovnica!D149+PRIBITEK_TRAK)+IF(Kosovnica!J149=2,Kosovnica!D149+PRIBITEK_TRAK))/1000)*Kosovnica!E149,0)</f>
        <v>0</v>
      </c>
      <c r="T146" s="78" t="str">
        <f t="shared" si="41"/>
        <v/>
      </c>
      <c r="U146" s="47"/>
      <c r="V146" s="7" t="str">
        <f t="shared" si="42"/>
        <v/>
      </c>
      <c r="W146" s="7" t="str">
        <f t="shared" si="32"/>
        <v/>
      </c>
      <c r="X146" s="7" t="str" cm="1">
        <f t="array" ref="X146">IF(B146&lt;&gt;"",IF(SUMPRODUCT(--(ISNUMBER(SEARCH(LEPI36, Kosovnica!K149)))) &gt; 0, TRUE, FALSE),"")</f>
        <v/>
      </c>
      <c r="Z146" s="48" t="str">
        <f t="shared" si="43"/>
        <v/>
      </c>
      <c r="AA146" s="7">
        <f t="shared" si="44"/>
        <v>0</v>
      </c>
    </row>
    <row r="147" spans="1:27" ht="15" x14ac:dyDescent="0.2">
      <c r="A147" s="44">
        <f t="shared" si="33"/>
        <v>135</v>
      </c>
      <c r="B147" s="45" t="str">
        <f>IF(Kosovnica!B150&lt;&gt;"",Kosovnica!B150,"")</f>
        <v/>
      </c>
      <c r="C147" s="46" t="str">
        <f>IF(Kosovnica!L150&lt;&gt;"",Kosovnica!L150,"")</f>
        <v/>
      </c>
      <c r="D147" s="74" t="str">
        <f>IF(B147&lt;&gt;"",(((Kosovnica!C150)*(Kosovnica!D150))*Kosovnica!E150*(IF(X147=TRUE,2,1)))/1000000,"")</f>
        <v/>
      </c>
      <c r="E147" s="74" t="str">
        <f t="shared" si="34"/>
        <v/>
      </c>
      <c r="F147" s="80" t="str">
        <f t="shared" si="35"/>
        <v/>
      </c>
      <c r="G147" s="74" t="str">
        <f t="shared" si="36"/>
        <v/>
      </c>
      <c r="H147" s="76" t="str">
        <f t="shared" si="37"/>
        <v/>
      </c>
      <c r="I147" s="76"/>
      <c r="J147" s="77">
        <f>IF(X147=FALSE,((IF(Kosovnica!G150=1,Kosovnica!C150+PRIBITEK_TRAK)+IF(Kosovnica!H150=1,Kosovnica!C150+PRIBITEK_TRAK)+IF(Kosovnica!I150=1,Kosovnica!D150+PRIBITEK_TRAK)+IF(Kosovnica!J150=1,Kosovnica!D150+PRIBITEK_TRAK))/1000)*Kosovnica!E150,0)</f>
        <v>0</v>
      </c>
      <c r="K147" s="78" t="str">
        <f t="shared" si="38"/>
        <v/>
      </c>
      <c r="L147" s="75"/>
      <c r="M147" s="77">
        <f>IF(X147=FALSE,((IF(Kosovnica!G150=2,Kosovnica!C150+PRIBITEK_TRAK)+IF(Kosovnica!H150=2,Kosovnica!C150+PRIBITEK_TRAK)+IF(Kosovnica!I150=2,Kosovnica!D150+PRIBITEK_TRAK)+IF(Kosovnica!J150=2,Kosovnica!D150+PRIBITEK_TRAK))/1000)*Kosovnica!E150,0)</f>
        <v>0</v>
      </c>
      <c r="N147" s="78" t="str">
        <f t="shared" si="39"/>
        <v/>
      </c>
      <c r="O147" s="75"/>
      <c r="P147" s="77">
        <f>IF(X147=TRUE,((IF(Kosovnica!G150=1,Kosovnica!C150+PRIBITEK_TRAK)+IF(Kosovnica!H150=1,Kosovnica!C150+PRIBITEK_TRAK)+IF(Kosovnica!I150=1,Kosovnica!D150+PRIBITEK_TRAK)+IF(Kosovnica!J150=1,Kosovnica!D150+PRIBITEK_TRAK))/1000)*Kosovnica!E150,0)</f>
        <v>0</v>
      </c>
      <c r="Q147" s="78" t="str">
        <f t="shared" si="40"/>
        <v/>
      </c>
      <c r="R147" s="75"/>
      <c r="S147" s="77">
        <f>IF(X147=TRUE,((IF(Kosovnica!G150=2,Kosovnica!C150+PRIBITEK_TRAK)+IF(Kosovnica!H150=2,Kosovnica!C150+PRIBITEK_TRAK)+IF(Kosovnica!I150=2,Kosovnica!D150+PRIBITEK_TRAK)+IF(Kosovnica!J150=2,Kosovnica!D150+PRIBITEK_TRAK))/1000)*Kosovnica!E150,0)</f>
        <v>0</v>
      </c>
      <c r="T147" s="78" t="str">
        <f t="shared" si="41"/>
        <v/>
      </c>
      <c r="U147" s="47"/>
      <c r="V147" s="7" t="str">
        <f t="shared" si="42"/>
        <v/>
      </c>
      <c r="W147" s="7" t="str">
        <f t="shared" si="32"/>
        <v/>
      </c>
      <c r="X147" s="7" t="str" cm="1">
        <f t="array" ref="X147">IF(B147&lt;&gt;"",IF(SUMPRODUCT(--(ISNUMBER(SEARCH(LEPI36, Kosovnica!K150)))) &gt; 0, TRUE, FALSE),"")</f>
        <v/>
      </c>
      <c r="Z147" s="48" t="str">
        <f t="shared" si="43"/>
        <v/>
      </c>
      <c r="AA147" s="7">
        <f t="shared" si="44"/>
        <v>0</v>
      </c>
    </row>
    <row r="148" spans="1:27" ht="15" x14ac:dyDescent="0.2">
      <c r="A148" s="44">
        <f t="shared" si="33"/>
        <v>136</v>
      </c>
      <c r="B148" s="45" t="str">
        <f>IF(Kosovnica!B151&lt;&gt;"",Kosovnica!B151,"")</f>
        <v/>
      </c>
      <c r="C148" s="46" t="str">
        <f>IF(Kosovnica!L151&lt;&gt;"",Kosovnica!L151,"")</f>
        <v/>
      </c>
      <c r="D148" s="74" t="str">
        <f>IF(B148&lt;&gt;"",(((Kosovnica!C151)*(Kosovnica!D151))*Kosovnica!E151*(IF(X148=TRUE,2,1)))/1000000,"")</f>
        <v/>
      </c>
      <c r="E148" s="74" t="str">
        <f t="shared" si="34"/>
        <v/>
      </c>
      <c r="F148" s="80" t="str">
        <f t="shared" si="35"/>
        <v/>
      </c>
      <c r="G148" s="74" t="str">
        <f t="shared" si="36"/>
        <v/>
      </c>
      <c r="H148" s="76" t="str">
        <f t="shared" si="37"/>
        <v/>
      </c>
      <c r="I148" s="76"/>
      <c r="J148" s="77">
        <f>IF(X148=FALSE,((IF(Kosovnica!G151=1,Kosovnica!C151+PRIBITEK_TRAK)+IF(Kosovnica!H151=1,Kosovnica!C151+PRIBITEK_TRAK)+IF(Kosovnica!I151=1,Kosovnica!D151+PRIBITEK_TRAK)+IF(Kosovnica!J151=1,Kosovnica!D151+PRIBITEK_TRAK))/1000)*Kosovnica!E151,0)</f>
        <v>0</v>
      </c>
      <c r="K148" s="78" t="str">
        <f t="shared" si="38"/>
        <v/>
      </c>
      <c r="L148" s="75"/>
      <c r="M148" s="77">
        <f>IF(X148=FALSE,((IF(Kosovnica!G151=2,Kosovnica!C151+PRIBITEK_TRAK)+IF(Kosovnica!H151=2,Kosovnica!C151+PRIBITEK_TRAK)+IF(Kosovnica!I151=2,Kosovnica!D151+PRIBITEK_TRAK)+IF(Kosovnica!J151=2,Kosovnica!D151+PRIBITEK_TRAK))/1000)*Kosovnica!E151,0)</f>
        <v>0</v>
      </c>
      <c r="N148" s="78" t="str">
        <f t="shared" si="39"/>
        <v/>
      </c>
      <c r="O148" s="75"/>
      <c r="P148" s="77">
        <f>IF(X148=TRUE,((IF(Kosovnica!G151=1,Kosovnica!C151+PRIBITEK_TRAK)+IF(Kosovnica!H151=1,Kosovnica!C151+PRIBITEK_TRAK)+IF(Kosovnica!I151=1,Kosovnica!D151+PRIBITEK_TRAK)+IF(Kosovnica!J151=1,Kosovnica!D151+PRIBITEK_TRAK))/1000)*Kosovnica!E151,0)</f>
        <v>0</v>
      </c>
      <c r="Q148" s="78" t="str">
        <f t="shared" si="40"/>
        <v/>
      </c>
      <c r="R148" s="75"/>
      <c r="S148" s="77">
        <f>IF(X148=TRUE,((IF(Kosovnica!G151=2,Kosovnica!C151+PRIBITEK_TRAK)+IF(Kosovnica!H151=2,Kosovnica!C151+PRIBITEK_TRAK)+IF(Kosovnica!I151=2,Kosovnica!D151+PRIBITEK_TRAK)+IF(Kosovnica!J151=2,Kosovnica!D151+PRIBITEK_TRAK))/1000)*Kosovnica!E151,0)</f>
        <v>0</v>
      </c>
      <c r="T148" s="78" t="str">
        <f t="shared" si="41"/>
        <v/>
      </c>
      <c r="U148" s="47"/>
      <c r="V148" s="7" t="str">
        <f t="shared" si="42"/>
        <v/>
      </c>
      <c r="W148" s="7" t="str">
        <f t="shared" si="32"/>
        <v/>
      </c>
      <c r="X148" s="7" t="str" cm="1">
        <f t="array" ref="X148">IF(B148&lt;&gt;"",IF(SUMPRODUCT(--(ISNUMBER(SEARCH(LEPI36, Kosovnica!K151)))) &gt; 0, TRUE, FALSE),"")</f>
        <v/>
      </c>
      <c r="Z148" s="48" t="str">
        <f t="shared" si="43"/>
        <v/>
      </c>
      <c r="AA148" s="7">
        <f t="shared" si="44"/>
        <v>0</v>
      </c>
    </row>
    <row r="149" spans="1:27" ht="15" x14ac:dyDescent="0.2">
      <c r="A149" s="44">
        <f t="shared" si="33"/>
        <v>137</v>
      </c>
      <c r="B149" s="45" t="str">
        <f>IF(Kosovnica!B152&lt;&gt;"",Kosovnica!B152,"")</f>
        <v/>
      </c>
      <c r="C149" s="46" t="str">
        <f>IF(Kosovnica!L152&lt;&gt;"",Kosovnica!L152,"")</f>
        <v/>
      </c>
      <c r="D149" s="74" t="str">
        <f>IF(B149&lt;&gt;"",(((Kosovnica!C152)*(Kosovnica!D152))*Kosovnica!E152*(IF(X149=TRUE,2,1)))/1000000,"")</f>
        <v/>
      </c>
      <c r="E149" s="74" t="str">
        <f t="shared" si="34"/>
        <v/>
      </c>
      <c r="F149" s="80" t="str">
        <f t="shared" si="35"/>
        <v/>
      </c>
      <c r="G149" s="74" t="str">
        <f t="shared" si="36"/>
        <v/>
      </c>
      <c r="H149" s="76" t="str">
        <f t="shared" si="37"/>
        <v/>
      </c>
      <c r="I149" s="76"/>
      <c r="J149" s="77">
        <f>IF(X149=FALSE,((IF(Kosovnica!G152=1,Kosovnica!C152+PRIBITEK_TRAK)+IF(Kosovnica!H152=1,Kosovnica!C152+PRIBITEK_TRAK)+IF(Kosovnica!I152=1,Kosovnica!D152+PRIBITEK_TRAK)+IF(Kosovnica!J152=1,Kosovnica!D152+PRIBITEK_TRAK))/1000)*Kosovnica!E152,0)</f>
        <v>0</v>
      </c>
      <c r="K149" s="78" t="str">
        <f t="shared" si="38"/>
        <v/>
      </c>
      <c r="L149" s="75"/>
      <c r="M149" s="77">
        <f>IF(X149=FALSE,((IF(Kosovnica!G152=2,Kosovnica!C152+PRIBITEK_TRAK)+IF(Kosovnica!H152=2,Kosovnica!C152+PRIBITEK_TRAK)+IF(Kosovnica!I152=2,Kosovnica!D152+PRIBITEK_TRAK)+IF(Kosovnica!J152=2,Kosovnica!D152+PRIBITEK_TRAK))/1000)*Kosovnica!E152,0)</f>
        <v>0</v>
      </c>
      <c r="N149" s="78" t="str">
        <f t="shared" si="39"/>
        <v/>
      </c>
      <c r="O149" s="75"/>
      <c r="P149" s="77">
        <f>IF(X149=TRUE,((IF(Kosovnica!G152=1,Kosovnica!C152+PRIBITEK_TRAK)+IF(Kosovnica!H152=1,Kosovnica!C152+PRIBITEK_TRAK)+IF(Kosovnica!I152=1,Kosovnica!D152+PRIBITEK_TRAK)+IF(Kosovnica!J152=1,Kosovnica!D152+PRIBITEK_TRAK))/1000)*Kosovnica!E152,0)</f>
        <v>0</v>
      </c>
      <c r="Q149" s="78" t="str">
        <f t="shared" si="40"/>
        <v/>
      </c>
      <c r="R149" s="75"/>
      <c r="S149" s="77">
        <f>IF(X149=TRUE,((IF(Kosovnica!G152=2,Kosovnica!C152+PRIBITEK_TRAK)+IF(Kosovnica!H152=2,Kosovnica!C152+PRIBITEK_TRAK)+IF(Kosovnica!I152=2,Kosovnica!D152+PRIBITEK_TRAK)+IF(Kosovnica!J152=2,Kosovnica!D152+PRIBITEK_TRAK))/1000)*Kosovnica!E152,0)</f>
        <v>0</v>
      </c>
      <c r="T149" s="78" t="str">
        <f t="shared" si="41"/>
        <v/>
      </c>
      <c r="U149" s="47"/>
      <c r="V149" s="7" t="str">
        <f t="shared" si="42"/>
        <v/>
      </c>
      <c r="W149" s="7" t="str">
        <f t="shared" si="32"/>
        <v/>
      </c>
      <c r="X149" s="7" t="str" cm="1">
        <f t="array" ref="X149">IF(B149&lt;&gt;"",IF(SUMPRODUCT(--(ISNUMBER(SEARCH(LEPI36, Kosovnica!K152)))) &gt; 0, TRUE, FALSE),"")</f>
        <v/>
      </c>
      <c r="Z149" s="48" t="str">
        <f t="shared" si="43"/>
        <v/>
      </c>
      <c r="AA149" s="7">
        <f t="shared" si="44"/>
        <v>0</v>
      </c>
    </row>
    <row r="150" spans="1:27" ht="15" x14ac:dyDescent="0.2">
      <c r="A150" s="44">
        <f t="shared" si="33"/>
        <v>138</v>
      </c>
      <c r="B150" s="45" t="str">
        <f>IF(Kosovnica!B153&lt;&gt;"",Kosovnica!B153,"")</f>
        <v/>
      </c>
      <c r="C150" s="46" t="str">
        <f>IF(Kosovnica!L153&lt;&gt;"",Kosovnica!L153,"")</f>
        <v/>
      </c>
      <c r="D150" s="74" t="str">
        <f>IF(B150&lt;&gt;"",(((Kosovnica!C153)*(Kosovnica!D153))*Kosovnica!E153*(IF(X150=TRUE,2,1)))/1000000,"")</f>
        <v/>
      </c>
      <c r="E150" s="74" t="str">
        <f t="shared" si="34"/>
        <v/>
      </c>
      <c r="F150" s="80" t="str">
        <f t="shared" si="35"/>
        <v/>
      </c>
      <c r="G150" s="74" t="str">
        <f t="shared" si="36"/>
        <v/>
      </c>
      <c r="H150" s="76" t="str">
        <f t="shared" si="37"/>
        <v/>
      </c>
      <c r="I150" s="76"/>
      <c r="J150" s="77">
        <f>IF(X150=FALSE,((IF(Kosovnica!G153=1,Kosovnica!C153+PRIBITEK_TRAK)+IF(Kosovnica!H153=1,Kosovnica!C153+PRIBITEK_TRAK)+IF(Kosovnica!I153=1,Kosovnica!D153+PRIBITEK_TRAK)+IF(Kosovnica!J153=1,Kosovnica!D153+PRIBITEK_TRAK))/1000)*Kosovnica!E153,0)</f>
        <v>0</v>
      </c>
      <c r="K150" s="78" t="str">
        <f t="shared" si="38"/>
        <v/>
      </c>
      <c r="L150" s="75"/>
      <c r="M150" s="77">
        <f>IF(X150=FALSE,((IF(Kosovnica!G153=2,Kosovnica!C153+PRIBITEK_TRAK)+IF(Kosovnica!H153=2,Kosovnica!C153+PRIBITEK_TRAK)+IF(Kosovnica!I153=2,Kosovnica!D153+PRIBITEK_TRAK)+IF(Kosovnica!J153=2,Kosovnica!D153+PRIBITEK_TRAK))/1000)*Kosovnica!E153,0)</f>
        <v>0</v>
      </c>
      <c r="N150" s="78" t="str">
        <f t="shared" si="39"/>
        <v/>
      </c>
      <c r="O150" s="75"/>
      <c r="P150" s="77">
        <f>IF(X150=TRUE,((IF(Kosovnica!G153=1,Kosovnica!C153+PRIBITEK_TRAK)+IF(Kosovnica!H153=1,Kosovnica!C153+PRIBITEK_TRAK)+IF(Kosovnica!I153=1,Kosovnica!D153+PRIBITEK_TRAK)+IF(Kosovnica!J153=1,Kosovnica!D153+PRIBITEK_TRAK))/1000)*Kosovnica!E153,0)</f>
        <v>0</v>
      </c>
      <c r="Q150" s="78" t="str">
        <f t="shared" si="40"/>
        <v/>
      </c>
      <c r="R150" s="75"/>
      <c r="S150" s="77">
        <f>IF(X150=TRUE,((IF(Kosovnica!G153=2,Kosovnica!C153+PRIBITEK_TRAK)+IF(Kosovnica!H153=2,Kosovnica!C153+PRIBITEK_TRAK)+IF(Kosovnica!I153=2,Kosovnica!D153+PRIBITEK_TRAK)+IF(Kosovnica!J153=2,Kosovnica!D153+PRIBITEK_TRAK))/1000)*Kosovnica!E153,0)</f>
        <v>0</v>
      </c>
      <c r="T150" s="78" t="str">
        <f t="shared" si="41"/>
        <v/>
      </c>
      <c r="U150" s="47"/>
      <c r="V150" s="7" t="str">
        <f t="shared" si="42"/>
        <v/>
      </c>
      <c r="W150" s="7" t="str">
        <f t="shared" si="32"/>
        <v/>
      </c>
      <c r="X150" s="7" t="str" cm="1">
        <f t="array" ref="X150">IF(B150&lt;&gt;"",IF(SUMPRODUCT(--(ISNUMBER(SEARCH(LEPI36, Kosovnica!K153)))) &gt; 0, TRUE, FALSE),"")</f>
        <v/>
      </c>
      <c r="Z150" s="48" t="str">
        <f t="shared" si="43"/>
        <v/>
      </c>
      <c r="AA150" s="7">
        <f t="shared" si="44"/>
        <v>0</v>
      </c>
    </row>
    <row r="151" spans="1:27" ht="15" x14ac:dyDescent="0.2">
      <c r="A151" s="44">
        <f t="shared" si="33"/>
        <v>139</v>
      </c>
      <c r="B151" s="45" t="str">
        <f>IF(Kosovnica!B154&lt;&gt;"",Kosovnica!B154,"")</f>
        <v/>
      </c>
      <c r="C151" s="46" t="str">
        <f>IF(Kosovnica!L154&lt;&gt;"",Kosovnica!L154,"")</f>
        <v/>
      </c>
      <c r="D151" s="74" t="str">
        <f>IF(B151&lt;&gt;"",(((Kosovnica!C154)*(Kosovnica!D154))*Kosovnica!E154*(IF(X151=TRUE,2,1)))/1000000,"")</f>
        <v/>
      </c>
      <c r="E151" s="74" t="str">
        <f t="shared" si="34"/>
        <v/>
      </c>
      <c r="F151" s="80" t="str">
        <f t="shared" si="35"/>
        <v/>
      </c>
      <c r="G151" s="74" t="str">
        <f t="shared" si="36"/>
        <v/>
      </c>
      <c r="H151" s="76" t="str">
        <f t="shared" si="37"/>
        <v/>
      </c>
      <c r="I151" s="76"/>
      <c r="J151" s="77">
        <f>IF(X151=FALSE,((IF(Kosovnica!G154=1,Kosovnica!C154+PRIBITEK_TRAK)+IF(Kosovnica!H154=1,Kosovnica!C154+PRIBITEK_TRAK)+IF(Kosovnica!I154=1,Kosovnica!D154+PRIBITEK_TRAK)+IF(Kosovnica!J154=1,Kosovnica!D154+PRIBITEK_TRAK))/1000)*Kosovnica!E154,0)</f>
        <v>0</v>
      </c>
      <c r="K151" s="78" t="str">
        <f t="shared" si="38"/>
        <v/>
      </c>
      <c r="L151" s="75"/>
      <c r="M151" s="77">
        <f>IF(X151=FALSE,((IF(Kosovnica!G154=2,Kosovnica!C154+PRIBITEK_TRAK)+IF(Kosovnica!H154=2,Kosovnica!C154+PRIBITEK_TRAK)+IF(Kosovnica!I154=2,Kosovnica!D154+PRIBITEK_TRAK)+IF(Kosovnica!J154=2,Kosovnica!D154+PRIBITEK_TRAK))/1000)*Kosovnica!E154,0)</f>
        <v>0</v>
      </c>
      <c r="N151" s="78" t="str">
        <f t="shared" si="39"/>
        <v/>
      </c>
      <c r="O151" s="75"/>
      <c r="P151" s="77">
        <f>IF(X151=TRUE,((IF(Kosovnica!G154=1,Kosovnica!C154+PRIBITEK_TRAK)+IF(Kosovnica!H154=1,Kosovnica!C154+PRIBITEK_TRAK)+IF(Kosovnica!I154=1,Kosovnica!D154+PRIBITEK_TRAK)+IF(Kosovnica!J154=1,Kosovnica!D154+PRIBITEK_TRAK))/1000)*Kosovnica!E154,0)</f>
        <v>0</v>
      </c>
      <c r="Q151" s="78" t="str">
        <f t="shared" si="40"/>
        <v/>
      </c>
      <c r="R151" s="75"/>
      <c r="S151" s="77">
        <f>IF(X151=TRUE,((IF(Kosovnica!G154=2,Kosovnica!C154+PRIBITEK_TRAK)+IF(Kosovnica!H154=2,Kosovnica!C154+PRIBITEK_TRAK)+IF(Kosovnica!I154=2,Kosovnica!D154+PRIBITEK_TRAK)+IF(Kosovnica!J154=2,Kosovnica!D154+PRIBITEK_TRAK))/1000)*Kosovnica!E154,0)</f>
        <v>0</v>
      </c>
      <c r="T151" s="78" t="str">
        <f t="shared" si="41"/>
        <v/>
      </c>
      <c r="U151" s="47"/>
      <c r="V151" s="7" t="str">
        <f t="shared" si="42"/>
        <v/>
      </c>
      <c r="W151" s="7" t="str">
        <f t="shared" si="32"/>
        <v/>
      </c>
      <c r="X151" s="7" t="str" cm="1">
        <f t="array" ref="X151">IF(B151&lt;&gt;"",IF(SUMPRODUCT(--(ISNUMBER(SEARCH(LEPI36, Kosovnica!K154)))) &gt; 0, TRUE, FALSE),"")</f>
        <v/>
      </c>
      <c r="Z151" s="48" t="str">
        <f t="shared" si="43"/>
        <v/>
      </c>
      <c r="AA151" s="7">
        <f t="shared" si="44"/>
        <v>0</v>
      </c>
    </row>
    <row r="152" spans="1:27" ht="15" x14ac:dyDescent="0.2">
      <c r="A152" s="44">
        <f t="shared" si="33"/>
        <v>140</v>
      </c>
      <c r="B152" s="45" t="str">
        <f>IF(Kosovnica!B155&lt;&gt;"",Kosovnica!B155,"")</f>
        <v/>
      </c>
      <c r="C152" s="46" t="str">
        <f>IF(Kosovnica!L155&lt;&gt;"",Kosovnica!L155,"")</f>
        <v/>
      </c>
      <c r="D152" s="74" t="str">
        <f>IF(B152&lt;&gt;"",(((Kosovnica!C155)*(Kosovnica!D155))*Kosovnica!E155*(IF(X152=TRUE,2,1)))/1000000,"")</f>
        <v/>
      </c>
      <c r="E152" s="74" t="str">
        <f t="shared" si="34"/>
        <v/>
      </c>
      <c r="F152" s="80" t="str">
        <f t="shared" si="35"/>
        <v/>
      </c>
      <c r="G152" s="74" t="str">
        <f t="shared" si="36"/>
        <v/>
      </c>
      <c r="H152" s="76" t="str">
        <f t="shared" si="37"/>
        <v/>
      </c>
      <c r="I152" s="76"/>
      <c r="J152" s="77">
        <f>IF(X152=FALSE,((IF(Kosovnica!G155=1,Kosovnica!C155+PRIBITEK_TRAK)+IF(Kosovnica!H155=1,Kosovnica!C155+PRIBITEK_TRAK)+IF(Kosovnica!I155=1,Kosovnica!D155+PRIBITEK_TRAK)+IF(Kosovnica!J155=1,Kosovnica!D155+PRIBITEK_TRAK))/1000)*Kosovnica!E155,0)</f>
        <v>0</v>
      </c>
      <c r="K152" s="78" t="str">
        <f t="shared" si="38"/>
        <v/>
      </c>
      <c r="L152" s="75"/>
      <c r="M152" s="77">
        <f>IF(X152=FALSE,((IF(Kosovnica!G155=2,Kosovnica!C155+PRIBITEK_TRAK)+IF(Kosovnica!H155=2,Kosovnica!C155+PRIBITEK_TRAK)+IF(Kosovnica!I155=2,Kosovnica!D155+PRIBITEK_TRAK)+IF(Kosovnica!J155=2,Kosovnica!D155+PRIBITEK_TRAK))/1000)*Kosovnica!E155,0)</f>
        <v>0</v>
      </c>
      <c r="N152" s="78" t="str">
        <f t="shared" si="39"/>
        <v/>
      </c>
      <c r="O152" s="75"/>
      <c r="P152" s="77">
        <f>IF(X152=TRUE,((IF(Kosovnica!G155=1,Kosovnica!C155+PRIBITEK_TRAK)+IF(Kosovnica!H155=1,Kosovnica!C155+PRIBITEK_TRAK)+IF(Kosovnica!I155=1,Kosovnica!D155+PRIBITEK_TRAK)+IF(Kosovnica!J155=1,Kosovnica!D155+PRIBITEK_TRAK))/1000)*Kosovnica!E155,0)</f>
        <v>0</v>
      </c>
      <c r="Q152" s="78" t="str">
        <f t="shared" si="40"/>
        <v/>
      </c>
      <c r="R152" s="75"/>
      <c r="S152" s="77">
        <f>IF(X152=TRUE,((IF(Kosovnica!G155=2,Kosovnica!C155+PRIBITEK_TRAK)+IF(Kosovnica!H155=2,Kosovnica!C155+PRIBITEK_TRAK)+IF(Kosovnica!I155=2,Kosovnica!D155+PRIBITEK_TRAK)+IF(Kosovnica!J155=2,Kosovnica!D155+PRIBITEK_TRAK))/1000)*Kosovnica!E155,0)</f>
        <v>0</v>
      </c>
      <c r="T152" s="78" t="str">
        <f t="shared" si="41"/>
        <v/>
      </c>
      <c r="U152" s="47"/>
      <c r="V152" s="7" t="str">
        <f t="shared" si="42"/>
        <v/>
      </c>
      <c r="W152" s="7" t="str">
        <f t="shared" si="32"/>
        <v/>
      </c>
      <c r="X152" s="7" t="str" cm="1">
        <f t="array" ref="X152">IF(B152&lt;&gt;"",IF(SUMPRODUCT(--(ISNUMBER(SEARCH(LEPI36, Kosovnica!K155)))) &gt; 0, TRUE, FALSE),"")</f>
        <v/>
      </c>
      <c r="Z152" s="48" t="str">
        <f t="shared" si="43"/>
        <v/>
      </c>
      <c r="AA152" s="7">
        <f t="shared" si="44"/>
        <v>0</v>
      </c>
    </row>
    <row r="153" spans="1:27" ht="15" x14ac:dyDescent="0.2">
      <c r="A153" s="44">
        <f t="shared" si="33"/>
        <v>141</v>
      </c>
      <c r="B153" s="45" t="str">
        <f>IF(Kosovnica!B156&lt;&gt;"",Kosovnica!B156,"")</f>
        <v/>
      </c>
      <c r="C153" s="46" t="str">
        <f>IF(Kosovnica!L156&lt;&gt;"",Kosovnica!L156,"")</f>
        <v/>
      </c>
      <c r="D153" s="74" t="str">
        <f>IF(B153&lt;&gt;"",(((Kosovnica!C156)*(Kosovnica!D156))*Kosovnica!E156*(IF(X153=TRUE,2,1)))/1000000,"")</f>
        <v/>
      </c>
      <c r="E153" s="74" t="str">
        <f t="shared" si="34"/>
        <v/>
      </c>
      <c r="F153" s="80" t="str">
        <f t="shared" si="35"/>
        <v/>
      </c>
      <c r="G153" s="74" t="str">
        <f t="shared" si="36"/>
        <v/>
      </c>
      <c r="H153" s="76" t="str">
        <f t="shared" si="37"/>
        <v/>
      </c>
      <c r="I153" s="76"/>
      <c r="J153" s="77">
        <f>IF(X153=FALSE,((IF(Kosovnica!G156=1,Kosovnica!C156+PRIBITEK_TRAK)+IF(Kosovnica!H156=1,Kosovnica!C156+PRIBITEK_TRAK)+IF(Kosovnica!I156=1,Kosovnica!D156+PRIBITEK_TRAK)+IF(Kosovnica!J156=1,Kosovnica!D156+PRIBITEK_TRAK))/1000)*Kosovnica!E156,0)</f>
        <v>0</v>
      </c>
      <c r="K153" s="78" t="str">
        <f t="shared" si="38"/>
        <v/>
      </c>
      <c r="L153" s="75"/>
      <c r="M153" s="77">
        <f>IF(X153=FALSE,((IF(Kosovnica!G156=2,Kosovnica!C156+PRIBITEK_TRAK)+IF(Kosovnica!H156=2,Kosovnica!C156+PRIBITEK_TRAK)+IF(Kosovnica!I156=2,Kosovnica!D156+PRIBITEK_TRAK)+IF(Kosovnica!J156=2,Kosovnica!D156+PRIBITEK_TRAK))/1000)*Kosovnica!E156,0)</f>
        <v>0</v>
      </c>
      <c r="N153" s="78" t="str">
        <f t="shared" si="39"/>
        <v/>
      </c>
      <c r="O153" s="75"/>
      <c r="P153" s="77">
        <f>IF(X153=TRUE,((IF(Kosovnica!G156=1,Kosovnica!C156+PRIBITEK_TRAK)+IF(Kosovnica!H156=1,Kosovnica!C156+PRIBITEK_TRAK)+IF(Kosovnica!I156=1,Kosovnica!D156+PRIBITEK_TRAK)+IF(Kosovnica!J156=1,Kosovnica!D156+PRIBITEK_TRAK))/1000)*Kosovnica!E156,0)</f>
        <v>0</v>
      </c>
      <c r="Q153" s="78" t="str">
        <f t="shared" si="40"/>
        <v/>
      </c>
      <c r="R153" s="75"/>
      <c r="S153" s="77">
        <f>IF(X153=TRUE,((IF(Kosovnica!G156=2,Kosovnica!C156+PRIBITEK_TRAK)+IF(Kosovnica!H156=2,Kosovnica!C156+PRIBITEK_TRAK)+IF(Kosovnica!I156=2,Kosovnica!D156+PRIBITEK_TRAK)+IF(Kosovnica!J156=2,Kosovnica!D156+PRIBITEK_TRAK))/1000)*Kosovnica!E156,0)</f>
        <v>0</v>
      </c>
      <c r="T153" s="78" t="str">
        <f t="shared" si="41"/>
        <v/>
      </c>
      <c r="U153" s="47"/>
      <c r="V153" s="7" t="str">
        <f t="shared" si="42"/>
        <v/>
      </c>
      <c r="W153" s="7" t="str">
        <f t="shared" si="32"/>
        <v/>
      </c>
      <c r="X153" s="7" t="str" cm="1">
        <f t="array" ref="X153">IF(B153&lt;&gt;"",IF(SUMPRODUCT(--(ISNUMBER(SEARCH(LEPI36, Kosovnica!K156)))) &gt; 0, TRUE, FALSE),"")</f>
        <v/>
      </c>
      <c r="Z153" s="48" t="str">
        <f t="shared" si="43"/>
        <v/>
      </c>
      <c r="AA153" s="7">
        <f t="shared" si="44"/>
        <v>0</v>
      </c>
    </row>
    <row r="154" spans="1:27" ht="15" x14ac:dyDescent="0.2">
      <c r="A154" s="44">
        <f t="shared" si="33"/>
        <v>142</v>
      </c>
      <c r="B154" s="45" t="str">
        <f>IF(Kosovnica!B157&lt;&gt;"",Kosovnica!B157,"")</f>
        <v/>
      </c>
      <c r="C154" s="46" t="str">
        <f>IF(Kosovnica!L157&lt;&gt;"",Kosovnica!L157,"")</f>
        <v/>
      </c>
      <c r="D154" s="74" t="str">
        <f>IF(B154&lt;&gt;"",(((Kosovnica!C157)*(Kosovnica!D157))*Kosovnica!E157*(IF(X154=TRUE,2,1)))/1000000,"")</f>
        <v/>
      </c>
      <c r="E154" s="74" t="str">
        <f t="shared" si="34"/>
        <v/>
      </c>
      <c r="F154" s="80" t="str">
        <f t="shared" si="35"/>
        <v/>
      </c>
      <c r="G154" s="74" t="str">
        <f t="shared" si="36"/>
        <v/>
      </c>
      <c r="H154" s="76" t="str">
        <f t="shared" si="37"/>
        <v/>
      </c>
      <c r="I154" s="76"/>
      <c r="J154" s="77">
        <f>IF(X154=FALSE,((IF(Kosovnica!G157=1,Kosovnica!C157+PRIBITEK_TRAK)+IF(Kosovnica!H157=1,Kosovnica!C157+PRIBITEK_TRAK)+IF(Kosovnica!I157=1,Kosovnica!D157+PRIBITEK_TRAK)+IF(Kosovnica!J157=1,Kosovnica!D157+PRIBITEK_TRAK))/1000)*Kosovnica!E157,0)</f>
        <v>0</v>
      </c>
      <c r="K154" s="78" t="str">
        <f t="shared" si="38"/>
        <v/>
      </c>
      <c r="L154" s="75"/>
      <c r="M154" s="77">
        <f>IF(X154=FALSE,((IF(Kosovnica!G157=2,Kosovnica!C157+PRIBITEK_TRAK)+IF(Kosovnica!H157=2,Kosovnica!C157+PRIBITEK_TRAK)+IF(Kosovnica!I157=2,Kosovnica!D157+PRIBITEK_TRAK)+IF(Kosovnica!J157=2,Kosovnica!D157+PRIBITEK_TRAK))/1000)*Kosovnica!E157,0)</f>
        <v>0</v>
      </c>
      <c r="N154" s="78" t="str">
        <f t="shared" si="39"/>
        <v/>
      </c>
      <c r="O154" s="75"/>
      <c r="P154" s="77">
        <f>IF(X154=TRUE,((IF(Kosovnica!G157=1,Kosovnica!C157+PRIBITEK_TRAK)+IF(Kosovnica!H157=1,Kosovnica!C157+PRIBITEK_TRAK)+IF(Kosovnica!I157=1,Kosovnica!D157+PRIBITEK_TRAK)+IF(Kosovnica!J157=1,Kosovnica!D157+PRIBITEK_TRAK))/1000)*Kosovnica!E157,0)</f>
        <v>0</v>
      </c>
      <c r="Q154" s="78" t="str">
        <f t="shared" si="40"/>
        <v/>
      </c>
      <c r="R154" s="75"/>
      <c r="S154" s="77">
        <f>IF(X154=TRUE,((IF(Kosovnica!G157=2,Kosovnica!C157+PRIBITEK_TRAK)+IF(Kosovnica!H157=2,Kosovnica!C157+PRIBITEK_TRAK)+IF(Kosovnica!I157=2,Kosovnica!D157+PRIBITEK_TRAK)+IF(Kosovnica!J157=2,Kosovnica!D157+PRIBITEK_TRAK))/1000)*Kosovnica!E157,0)</f>
        <v>0</v>
      </c>
      <c r="T154" s="78" t="str">
        <f t="shared" si="41"/>
        <v/>
      </c>
      <c r="U154" s="47"/>
      <c r="V154" s="7" t="str">
        <f t="shared" si="42"/>
        <v/>
      </c>
      <c r="W154" s="7" t="str">
        <f t="shared" si="32"/>
        <v/>
      </c>
      <c r="X154" s="7" t="str" cm="1">
        <f t="array" ref="X154">IF(B154&lt;&gt;"",IF(SUMPRODUCT(--(ISNUMBER(SEARCH(LEPI36, Kosovnica!K157)))) &gt; 0, TRUE, FALSE),"")</f>
        <v/>
      </c>
      <c r="Z154" s="48" t="str">
        <f t="shared" si="43"/>
        <v/>
      </c>
      <c r="AA154" s="7">
        <f t="shared" si="44"/>
        <v>0</v>
      </c>
    </row>
    <row r="155" spans="1:27" ht="15" x14ac:dyDescent="0.2">
      <c r="A155" s="44">
        <f t="shared" si="33"/>
        <v>143</v>
      </c>
      <c r="B155" s="45" t="str">
        <f>IF(Kosovnica!B158&lt;&gt;"",Kosovnica!B158,"")</f>
        <v/>
      </c>
      <c r="C155" s="46" t="str">
        <f>IF(Kosovnica!L158&lt;&gt;"",Kosovnica!L158,"")</f>
        <v/>
      </c>
      <c r="D155" s="74" t="str">
        <f>IF(B155&lt;&gt;"",(((Kosovnica!C158)*(Kosovnica!D158))*Kosovnica!E158*(IF(X155=TRUE,2,1)))/1000000,"")</f>
        <v/>
      </c>
      <c r="E155" s="74" t="str">
        <f t="shared" si="34"/>
        <v/>
      </c>
      <c r="F155" s="80" t="str">
        <f t="shared" si="35"/>
        <v/>
      </c>
      <c r="G155" s="74" t="str">
        <f t="shared" si="36"/>
        <v/>
      </c>
      <c r="H155" s="76" t="str">
        <f t="shared" si="37"/>
        <v/>
      </c>
      <c r="I155" s="76"/>
      <c r="J155" s="77">
        <f>IF(X155=FALSE,((IF(Kosovnica!G158=1,Kosovnica!C158+PRIBITEK_TRAK)+IF(Kosovnica!H158=1,Kosovnica!C158+PRIBITEK_TRAK)+IF(Kosovnica!I158=1,Kosovnica!D158+PRIBITEK_TRAK)+IF(Kosovnica!J158=1,Kosovnica!D158+PRIBITEK_TRAK))/1000)*Kosovnica!E158,0)</f>
        <v>0</v>
      </c>
      <c r="K155" s="78" t="str">
        <f t="shared" si="38"/>
        <v/>
      </c>
      <c r="L155" s="75"/>
      <c r="M155" s="77">
        <f>IF(X155=FALSE,((IF(Kosovnica!G158=2,Kosovnica!C158+PRIBITEK_TRAK)+IF(Kosovnica!H158=2,Kosovnica!C158+PRIBITEK_TRAK)+IF(Kosovnica!I158=2,Kosovnica!D158+PRIBITEK_TRAK)+IF(Kosovnica!J158=2,Kosovnica!D158+PRIBITEK_TRAK))/1000)*Kosovnica!E158,0)</f>
        <v>0</v>
      </c>
      <c r="N155" s="78" t="str">
        <f t="shared" si="39"/>
        <v/>
      </c>
      <c r="O155" s="75"/>
      <c r="P155" s="77">
        <f>IF(X155=TRUE,((IF(Kosovnica!G158=1,Kosovnica!C158+PRIBITEK_TRAK)+IF(Kosovnica!H158=1,Kosovnica!C158+PRIBITEK_TRAK)+IF(Kosovnica!I158=1,Kosovnica!D158+PRIBITEK_TRAK)+IF(Kosovnica!J158=1,Kosovnica!D158+PRIBITEK_TRAK))/1000)*Kosovnica!E158,0)</f>
        <v>0</v>
      </c>
      <c r="Q155" s="78" t="str">
        <f t="shared" si="40"/>
        <v/>
      </c>
      <c r="R155" s="75"/>
      <c r="S155" s="77">
        <f>IF(X155=TRUE,((IF(Kosovnica!G158=2,Kosovnica!C158+PRIBITEK_TRAK)+IF(Kosovnica!H158=2,Kosovnica!C158+PRIBITEK_TRAK)+IF(Kosovnica!I158=2,Kosovnica!D158+PRIBITEK_TRAK)+IF(Kosovnica!J158=2,Kosovnica!D158+PRIBITEK_TRAK))/1000)*Kosovnica!E158,0)</f>
        <v>0</v>
      </c>
      <c r="T155" s="78" t="str">
        <f t="shared" si="41"/>
        <v/>
      </c>
      <c r="U155" s="47"/>
      <c r="V155" s="7" t="str">
        <f t="shared" si="42"/>
        <v/>
      </c>
      <c r="W155" s="7" t="str">
        <f t="shared" si="32"/>
        <v/>
      </c>
      <c r="X155" s="7" t="str" cm="1">
        <f t="array" ref="X155">IF(B155&lt;&gt;"",IF(SUMPRODUCT(--(ISNUMBER(SEARCH(LEPI36, Kosovnica!K158)))) &gt; 0, TRUE, FALSE),"")</f>
        <v/>
      </c>
      <c r="Z155" s="48" t="str">
        <f t="shared" si="43"/>
        <v/>
      </c>
      <c r="AA155" s="7">
        <f t="shared" si="44"/>
        <v>0</v>
      </c>
    </row>
    <row r="156" spans="1:27" ht="15" x14ac:dyDescent="0.2">
      <c r="A156" s="44">
        <f t="shared" si="33"/>
        <v>144</v>
      </c>
      <c r="B156" s="45" t="str">
        <f>IF(Kosovnica!B159&lt;&gt;"",Kosovnica!B159,"")</f>
        <v/>
      </c>
      <c r="C156" s="46" t="str">
        <f>IF(Kosovnica!L159&lt;&gt;"",Kosovnica!L159,"")</f>
        <v/>
      </c>
      <c r="D156" s="74" t="str">
        <f>IF(B156&lt;&gt;"",(((Kosovnica!C159)*(Kosovnica!D159))*Kosovnica!E159*(IF(X156=TRUE,2,1)))/1000000,"")</f>
        <v/>
      </c>
      <c r="E156" s="74" t="str">
        <f t="shared" si="34"/>
        <v/>
      </c>
      <c r="F156" s="80" t="str">
        <f t="shared" si="35"/>
        <v/>
      </c>
      <c r="G156" s="74" t="str">
        <f t="shared" si="36"/>
        <v/>
      </c>
      <c r="H156" s="76" t="str">
        <f t="shared" si="37"/>
        <v/>
      </c>
      <c r="I156" s="76"/>
      <c r="J156" s="77">
        <f>IF(X156=FALSE,((IF(Kosovnica!G159=1,Kosovnica!C159+PRIBITEK_TRAK)+IF(Kosovnica!H159=1,Kosovnica!C159+PRIBITEK_TRAK)+IF(Kosovnica!I159=1,Kosovnica!D159+PRIBITEK_TRAK)+IF(Kosovnica!J159=1,Kosovnica!D159+PRIBITEK_TRAK))/1000)*Kosovnica!E159,0)</f>
        <v>0</v>
      </c>
      <c r="K156" s="78" t="str">
        <f t="shared" si="38"/>
        <v/>
      </c>
      <c r="L156" s="75"/>
      <c r="M156" s="77">
        <f>IF(X156=FALSE,((IF(Kosovnica!G159=2,Kosovnica!C159+PRIBITEK_TRAK)+IF(Kosovnica!H159=2,Kosovnica!C159+PRIBITEK_TRAK)+IF(Kosovnica!I159=2,Kosovnica!D159+PRIBITEK_TRAK)+IF(Kosovnica!J159=2,Kosovnica!D159+PRIBITEK_TRAK))/1000)*Kosovnica!E159,0)</f>
        <v>0</v>
      </c>
      <c r="N156" s="78" t="str">
        <f t="shared" si="39"/>
        <v/>
      </c>
      <c r="O156" s="75"/>
      <c r="P156" s="77">
        <f>IF(X156=TRUE,((IF(Kosovnica!G159=1,Kosovnica!C159+PRIBITEK_TRAK)+IF(Kosovnica!H159=1,Kosovnica!C159+PRIBITEK_TRAK)+IF(Kosovnica!I159=1,Kosovnica!D159+PRIBITEK_TRAK)+IF(Kosovnica!J159=1,Kosovnica!D159+PRIBITEK_TRAK))/1000)*Kosovnica!E159,0)</f>
        <v>0</v>
      </c>
      <c r="Q156" s="78" t="str">
        <f t="shared" si="40"/>
        <v/>
      </c>
      <c r="R156" s="75"/>
      <c r="S156" s="77">
        <f>IF(X156=TRUE,((IF(Kosovnica!G159=2,Kosovnica!C159+PRIBITEK_TRAK)+IF(Kosovnica!H159=2,Kosovnica!C159+PRIBITEK_TRAK)+IF(Kosovnica!I159=2,Kosovnica!D159+PRIBITEK_TRAK)+IF(Kosovnica!J159=2,Kosovnica!D159+PRIBITEK_TRAK))/1000)*Kosovnica!E159,0)</f>
        <v>0</v>
      </c>
      <c r="T156" s="78" t="str">
        <f t="shared" si="41"/>
        <v/>
      </c>
      <c r="U156" s="47"/>
      <c r="V156" s="7" t="str">
        <f t="shared" si="42"/>
        <v/>
      </c>
      <c r="W156" s="7" t="str">
        <f t="shared" si="32"/>
        <v/>
      </c>
      <c r="X156" s="7" t="str" cm="1">
        <f t="array" ref="X156">IF(B156&lt;&gt;"",IF(SUMPRODUCT(--(ISNUMBER(SEARCH(LEPI36, Kosovnica!K159)))) &gt; 0, TRUE, FALSE),"")</f>
        <v/>
      </c>
      <c r="Z156" s="48" t="str">
        <f t="shared" si="43"/>
        <v/>
      </c>
      <c r="AA156" s="7">
        <f t="shared" si="44"/>
        <v>0</v>
      </c>
    </row>
    <row r="157" spans="1:27" ht="15" x14ac:dyDescent="0.2">
      <c r="A157" s="44">
        <f t="shared" si="33"/>
        <v>145</v>
      </c>
      <c r="B157" s="45" t="str">
        <f>IF(Kosovnica!B160&lt;&gt;"",Kosovnica!B160,"")</f>
        <v/>
      </c>
      <c r="C157" s="46" t="str">
        <f>IF(Kosovnica!L160&lt;&gt;"",Kosovnica!L160,"")</f>
        <v/>
      </c>
      <c r="D157" s="74" t="str">
        <f>IF(B157&lt;&gt;"",(((Kosovnica!C160)*(Kosovnica!D160))*Kosovnica!E160*(IF(X157=TRUE,2,1)))/1000000,"")</f>
        <v/>
      </c>
      <c r="E157" s="74" t="str">
        <f t="shared" si="34"/>
        <v/>
      </c>
      <c r="F157" s="80" t="str">
        <f t="shared" si="35"/>
        <v/>
      </c>
      <c r="G157" s="74" t="str">
        <f t="shared" si="36"/>
        <v/>
      </c>
      <c r="H157" s="76" t="str">
        <f t="shared" si="37"/>
        <v/>
      </c>
      <c r="I157" s="76"/>
      <c r="J157" s="77">
        <f>IF(X157=FALSE,((IF(Kosovnica!G160=1,Kosovnica!C160+PRIBITEK_TRAK)+IF(Kosovnica!H160=1,Kosovnica!C160+PRIBITEK_TRAK)+IF(Kosovnica!I160=1,Kosovnica!D160+PRIBITEK_TRAK)+IF(Kosovnica!J160=1,Kosovnica!D160+PRIBITEK_TRAK))/1000)*Kosovnica!E160,0)</f>
        <v>0</v>
      </c>
      <c r="K157" s="78" t="str">
        <f t="shared" si="38"/>
        <v/>
      </c>
      <c r="L157" s="75"/>
      <c r="M157" s="77">
        <f>IF(X157=FALSE,((IF(Kosovnica!G160=2,Kosovnica!C160+PRIBITEK_TRAK)+IF(Kosovnica!H160=2,Kosovnica!C160+PRIBITEK_TRAK)+IF(Kosovnica!I160=2,Kosovnica!D160+PRIBITEK_TRAK)+IF(Kosovnica!J160=2,Kosovnica!D160+PRIBITEK_TRAK))/1000)*Kosovnica!E160,0)</f>
        <v>0</v>
      </c>
      <c r="N157" s="78" t="str">
        <f t="shared" si="39"/>
        <v/>
      </c>
      <c r="O157" s="75"/>
      <c r="P157" s="77">
        <f>IF(X157=TRUE,((IF(Kosovnica!G160=1,Kosovnica!C160+PRIBITEK_TRAK)+IF(Kosovnica!H160=1,Kosovnica!C160+PRIBITEK_TRAK)+IF(Kosovnica!I160=1,Kosovnica!D160+PRIBITEK_TRAK)+IF(Kosovnica!J160=1,Kosovnica!D160+PRIBITEK_TRAK))/1000)*Kosovnica!E160,0)</f>
        <v>0</v>
      </c>
      <c r="Q157" s="78" t="str">
        <f t="shared" si="40"/>
        <v/>
      </c>
      <c r="R157" s="75"/>
      <c r="S157" s="77">
        <f>IF(X157=TRUE,((IF(Kosovnica!G160=2,Kosovnica!C160+PRIBITEK_TRAK)+IF(Kosovnica!H160=2,Kosovnica!C160+PRIBITEK_TRAK)+IF(Kosovnica!I160=2,Kosovnica!D160+PRIBITEK_TRAK)+IF(Kosovnica!J160=2,Kosovnica!D160+PRIBITEK_TRAK))/1000)*Kosovnica!E160,0)</f>
        <v>0</v>
      </c>
      <c r="T157" s="78" t="str">
        <f t="shared" si="41"/>
        <v/>
      </c>
      <c r="U157" s="47"/>
      <c r="V157" s="7" t="str">
        <f t="shared" si="42"/>
        <v/>
      </c>
      <c r="W157" s="7" t="str">
        <f t="shared" si="32"/>
        <v/>
      </c>
      <c r="X157" s="7" t="str" cm="1">
        <f t="array" ref="X157">IF(B157&lt;&gt;"",IF(SUMPRODUCT(--(ISNUMBER(SEARCH(LEPI36, Kosovnica!K160)))) &gt; 0, TRUE, FALSE),"")</f>
        <v/>
      </c>
      <c r="Z157" s="48" t="str">
        <f t="shared" si="43"/>
        <v/>
      </c>
      <c r="AA157" s="7">
        <f t="shared" si="44"/>
        <v>0</v>
      </c>
    </row>
    <row r="158" spans="1:27" ht="15" x14ac:dyDescent="0.2">
      <c r="A158" s="44">
        <f t="shared" si="33"/>
        <v>146</v>
      </c>
      <c r="B158" s="45" t="str">
        <f>IF(Kosovnica!B161&lt;&gt;"",Kosovnica!B161,"")</f>
        <v/>
      </c>
      <c r="C158" s="46" t="str">
        <f>IF(Kosovnica!L161&lt;&gt;"",Kosovnica!L161,"")</f>
        <v/>
      </c>
      <c r="D158" s="74" t="str">
        <f>IF(B158&lt;&gt;"",(((Kosovnica!C161)*(Kosovnica!D161))*Kosovnica!E161*(IF(X158=TRUE,2,1)))/1000000,"")</f>
        <v/>
      </c>
      <c r="E158" s="74" t="str">
        <f t="shared" si="34"/>
        <v/>
      </c>
      <c r="F158" s="80" t="str">
        <f t="shared" si="35"/>
        <v/>
      </c>
      <c r="G158" s="74" t="str">
        <f t="shared" si="36"/>
        <v/>
      </c>
      <c r="H158" s="76" t="str">
        <f t="shared" si="37"/>
        <v/>
      </c>
      <c r="I158" s="76"/>
      <c r="J158" s="77">
        <f>IF(X158=FALSE,((IF(Kosovnica!G161=1,Kosovnica!C161+PRIBITEK_TRAK)+IF(Kosovnica!H161=1,Kosovnica!C161+PRIBITEK_TRAK)+IF(Kosovnica!I161=1,Kosovnica!D161+PRIBITEK_TRAK)+IF(Kosovnica!J161=1,Kosovnica!D161+PRIBITEK_TRAK))/1000)*Kosovnica!E161,0)</f>
        <v>0</v>
      </c>
      <c r="K158" s="78" t="str">
        <f t="shared" si="38"/>
        <v/>
      </c>
      <c r="L158" s="75"/>
      <c r="M158" s="77">
        <f>IF(X158=FALSE,((IF(Kosovnica!G161=2,Kosovnica!C161+PRIBITEK_TRAK)+IF(Kosovnica!H161=2,Kosovnica!C161+PRIBITEK_TRAK)+IF(Kosovnica!I161=2,Kosovnica!D161+PRIBITEK_TRAK)+IF(Kosovnica!J161=2,Kosovnica!D161+PRIBITEK_TRAK))/1000)*Kosovnica!E161,0)</f>
        <v>0</v>
      </c>
      <c r="N158" s="78" t="str">
        <f t="shared" si="39"/>
        <v/>
      </c>
      <c r="O158" s="75"/>
      <c r="P158" s="77">
        <f>IF(X158=TRUE,((IF(Kosovnica!G161=1,Kosovnica!C161+PRIBITEK_TRAK)+IF(Kosovnica!H161=1,Kosovnica!C161+PRIBITEK_TRAK)+IF(Kosovnica!I161=1,Kosovnica!D161+PRIBITEK_TRAK)+IF(Kosovnica!J161=1,Kosovnica!D161+PRIBITEK_TRAK))/1000)*Kosovnica!E161,0)</f>
        <v>0</v>
      </c>
      <c r="Q158" s="78" t="str">
        <f t="shared" si="40"/>
        <v/>
      </c>
      <c r="R158" s="75"/>
      <c r="S158" s="77">
        <f>IF(X158=TRUE,((IF(Kosovnica!G161=2,Kosovnica!C161+PRIBITEK_TRAK)+IF(Kosovnica!H161=2,Kosovnica!C161+PRIBITEK_TRAK)+IF(Kosovnica!I161=2,Kosovnica!D161+PRIBITEK_TRAK)+IF(Kosovnica!J161=2,Kosovnica!D161+PRIBITEK_TRAK))/1000)*Kosovnica!E161,0)</f>
        <v>0</v>
      </c>
      <c r="T158" s="78" t="str">
        <f t="shared" si="41"/>
        <v/>
      </c>
      <c r="U158" s="47"/>
      <c r="V158" s="7" t="str">
        <f t="shared" si="42"/>
        <v/>
      </c>
      <c r="W158" s="7" t="str">
        <f t="shared" si="32"/>
        <v/>
      </c>
      <c r="X158" s="7" t="str" cm="1">
        <f t="array" ref="X158">IF(B158&lt;&gt;"",IF(SUMPRODUCT(--(ISNUMBER(SEARCH(LEPI36, Kosovnica!K161)))) &gt; 0, TRUE, FALSE),"")</f>
        <v/>
      </c>
      <c r="Z158" s="48" t="str">
        <f t="shared" si="43"/>
        <v/>
      </c>
      <c r="AA158" s="7">
        <f t="shared" si="44"/>
        <v>0</v>
      </c>
    </row>
    <row r="159" spans="1:27" ht="15" x14ac:dyDescent="0.2">
      <c r="A159" s="44">
        <f t="shared" si="33"/>
        <v>147</v>
      </c>
      <c r="B159" s="45" t="str">
        <f>IF(Kosovnica!B162&lt;&gt;"",Kosovnica!B162,"")</f>
        <v/>
      </c>
      <c r="C159" s="46" t="str">
        <f>IF(Kosovnica!L162&lt;&gt;"",Kosovnica!L162,"")</f>
        <v/>
      </c>
      <c r="D159" s="74" t="str">
        <f>IF(B159&lt;&gt;"",(((Kosovnica!C162)*(Kosovnica!D162))*Kosovnica!E162*(IF(X159=TRUE,2,1)))/1000000,"")</f>
        <v/>
      </c>
      <c r="E159" s="74" t="str">
        <f t="shared" si="34"/>
        <v/>
      </c>
      <c r="F159" s="80" t="str">
        <f t="shared" si="35"/>
        <v/>
      </c>
      <c r="G159" s="74" t="str">
        <f t="shared" si="36"/>
        <v/>
      </c>
      <c r="H159" s="76" t="str">
        <f t="shared" si="37"/>
        <v/>
      </c>
      <c r="I159" s="76"/>
      <c r="J159" s="77">
        <f>IF(X159=FALSE,((IF(Kosovnica!G162=1,Kosovnica!C162+PRIBITEK_TRAK)+IF(Kosovnica!H162=1,Kosovnica!C162+PRIBITEK_TRAK)+IF(Kosovnica!I162=1,Kosovnica!D162+PRIBITEK_TRAK)+IF(Kosovnica!J162=1,Kosovnica!D162+PRIBITEK_TRAK))/1000)*Kosovnica!E162,0)</f>
        <v>0</v>
      </c>
      <c r="K159" s="78" t="str">
        <f t="shared" si="38"/>
        <v/>
      </c>
      <c r="L159" s="75"/>
      <c r="M159" s="77">
        <f>IF(X159=FALSE,((IF(Kosovnica!G162=2,Kosovnica!C162+PRIBITEK_TRAK)+IF(Kosovnica!H162=2,Kosovnica!C162+PRIBITEK_TRAK)+IF(Kosovnica!I162=2,Kosovnica!D162+PRIBITEK_TRAK)+IF(Kosovnica!J162=2,Kosovnica!D162+PRIBITEK_TRAK))/1000)*Kosovnica!E162,0)</f>
        <v>0</v>
      </c>
      <c r="N159" s="78" t="str">
        <f t="shared" si="39"/>
        <v/>
      </c>
      <c r="O159" s="75"/>
      <c r="P159" s="77">
        <f>IF(X159=TRUE,((IF(Kosovnica!G162=1,Kosovnica!C162+PRIBITEK_TRAK)+IF(Kosovnica!H162=1,Kosovnica!C162+PRIBITEK_TRAK)+IF(Kosovnica!I162=1,Kosovnica!D162+PRIBITEK_TRAK)+IF(Kosovnica!J162=1,Kosovnica!D162+PRIBITEK_TRAK))/1000)*Kosovnica!E162,0)</f>
        <v>0</v>
      </c>
      <c r="Q159" s="78" t="str">
        <f t="shared" si="40"/>
        <v/>
      </c>
      <c r="R159" s="75"/>
      <c r="S159" s="77">
        <f>IF(X159=TRUE,((IF(Kosovnica!G162=2,Kosovnica!C162+PRIBITEK_TRAK)+IF(Kosovnica!H162=2,Kosovnica!C162+PRIBITEK_TRAK)+IF(Kosovnica!I162=2,Kosovnica!D162+PRIBITEK_TRAK)+IF(Kosovnica!J162=2,Kosovnica!D162+PRIBITEK_TRAK))/1000)*Kosovnica!E162,0)</f>
        <v>0</v>
      </c>
      <c r="T159" s="78" t="str">
        <f t="shared" si="41"/>
        <v/>
      </c>
      <c r="U159" s="47"/>
      <c r="V159" s="7" t="str">
        <f t="shared" si="42"/>
        <v/>
      </c>
      <c r="W159" s="7" t="str">
        <f t="shared" si="32"/>
        <v/>
      </c>
      <c r="X159" s="7" t="str" cm="1">
        <f t="array" ref="X159">IF(B159&lt;&gt;"",IF(SUMPRODUCT(--(ISNUMBER(SEARCH(LEPI36, Kosovnica!K162)))) &gt; 0, TRUE, FALSE),"")</f>
        <v/>
      </c>
      <c r="Z159" s="48" t="str">
        <f t="shared" si="43"/>
        <v/>
      </c>
      <c r="AA159" s="7">
        <f t="shared" si="44"/>
        <v>0</v>
      </c>
    </row>
    <row r="160" spans="1:27" ht="15" x14ac:dyDescent="0.2">
      <c r="A160" s="44">
        <f t="shared" si="33"/>
        <v>148</v>
      </c>
      <c r="B160" s="45" t="str">
        <f>IF(Kosovnica!B163&lt;&gt;"",Kosovnica!B163,"")</f>
        <v/>
      </c>
      <c r="C160" s="46" t="str">
        <f>IF(Kosovnica!L163&lt;&gt;"",Kosovnica!L163,"")</f>
        <v/>
      </c>
      <c r="D160" s="74" t="str">
        <f>IF(B160&lt;&gt;"",(((Kosovnica!C163)*(Kosovnica!D163))*Kosovnica!E163*(IF(X160=TRUE,2,1)))/1000000,"")</f>
        <v/>
      </c>
      <c r="E160" s="74" t="str">
        <f t="shared" si="34"/>
        <v/>
      </c>
      <c r="F160" s="80" t="str">
        <f t="shared" si="35"/>
        <v/>
      </c>
      <c r="G160" s="74" t="str">
        <f t="shared" si="36"/>
        <v/>
      </c>
      <c r="H160" s="76" t="str">
        <f t="shared" si="37"/>
        <v/>
      </c>
      <c r="I160" s="76"/>
      <c r="J160" s="77">
        <f>IF(X160=FALSE,((IF(Kosovnica!G163=1,Kosovnica!C163+PRIBITEK_TRAK)+IF(Kosovnica!H163=1,Kosovnica!C163+PRIBITEK_TRAK)+IF(Kosovnica!I163=1,Kosovnica!D163+PRIBITEK_TRAK)+IF(Kosovnica!J163=1,Kosovnica!D163+PRIBITEK_TRAK))/1000)*Kosovnica!E163,0)</f>
        <v>0</v>
      </c>
      <c r="K160" s="78" t="str">
        <f t="shared" si="38"/>
        <v/>
      </c>
      <c r="L160" s="75"/>
      <c r="M160" s="77">
        <f>IF(X160=FALSE,((IF(Kosovnica!G163=2,Kosovnica!C163+PRIBITEK_TRAK)+IF(Kosovnica!H163=2,Kosovnica!C163+PRIBITEK_TRAK)+IF(Kosovnica!I163=2,Kosovnica!D163+PRIBITEK_TRAK)+IF(Kosovnica!J163=2,Kosovnica!D163+PRIBITEK_TRAK))/1000)*Kosovnica!E163,0)</f>
        <v>0</v>
      </c>
      <c r="N160" s="78" t="str">
        <f t="shared" si="39"/>
        <v/>
      </c>
      <c r="O160" s="75"/>
      <c r="P160" s="77">
        <f>IF(X160=TRUE,((IF(Kosovnica!G163=1,Kosovnica!C163+PRIBITEK_TRAK)+IF(Kosovnica!H163=1,Kosovnica!C163+PRIBITEK_TRAK)+IF(Kosovnica!I163=1,Kosovnica!D163+PRIBITEK_TRAK)+IF(Kosovnica!J163=1,Kosovnica!D163+PRIBITEK_TRAK))/1000)*Kosovnica!E163,0)</f>
        <v>0</v>
      </c>
      <c r="Q160" s="78" t="str">
        <f t="shared" si="40"/>
        <v/>
      </c>
      <c r="R160" s="75"/>
      <c r="S160" s="77">
        <f>IF(X160=TRUE,((IF(Kosovnica!G163=2,Kosovnica!C163+PRIBITEK_TRAK)+IF(Kosovnica!H163=2,Kosovnica!C163+PRIBITEK_TRAK)+IF(Kosovnica!I163=2,Kosovnica!D163+PRIBITEK_TRAK)+IF(Kosovnica!J163=2,Kosovnica!D163+PRIBITEK_TRAK))/1000)*Kosovnica!E163,0)</f>
        <v>0</v>
      </c>
      <c r="T160" s="78" t="str">
        <f t="shared" si="41"/>
        <v/>
      </c>
      <c r="U160" s="47"/>
      <c r="V160" s="7" t="str">
        <f t="shared" si="42"/>
        <v/>
      </c>
      <c r="W160" s="7" t="str">
        <f t="shared" si="32"/>
        <v/>
      </c>
      <c r="X160" s="7" t="str" cm="1">
        <f t="array" ref="X160">IF(B160&lt;&gt;"",IF(SUMPRODUCT(--(ISNUMBER(SEARCH(LEPI36, Kosovnica!K163)))) &gt; 0, TRUE, FALSE),"")</f>
        <v/>
      </c>
      <c r="Z160" s="48" t="str">
        <f t="shared" si="43"/>
        <v/>
      </c>
      <c r="AA160" s="7">
        <f t="shared" si="44"/>
        <v>0</v>
      </c>
    </row>
    <row r="161" spans="1:27" ht="15" x14ac:dyDescent="0.2">
      <c r="A161" s="44">
        <f t="shared" si="33"/>
        <v>149</v>
      </c>
      <c r="B161" s="45" t="str">
        <f>IF(Kosovnica!B164&lt;&gt;"",Kosovnica!B164,"")</f>
        <v/>
      </c>
      <c r="C161" s="46" t="str">
        <f>IF(Kosovnica!L164&lt;&gt;"",Kosovnica!L164,"")</f>
        <v/>
      </c>
      <c r="D161" s="74" t="str">
        <f>IF(B161&lt;&gt;"",(((Kosovnica!C164)*(Kosovnica!D164))*Kosovnica!E164*(IF(X161=TRUE,2,1)))/1000000,"")</f>
        <v/>
      </c>
      <c r="E161" s="74" t="str">
        <f t="shared" si="34"/>
        <v/>
      </c>
      <c r="F161" s="80" t="str">
        <f t="shared" si="35"/>
        <v/>
      </c>
      <c r="G161" s="74" t="str">
        <f t="shared" si="36"/>
        <v/>
      </c>
      <c r="H161" s="76" t="str">
        <f t="shared" si="37"/>
        <v/>
      </c>
      <c r="I161" s="76"/>
      <c r="J161" s="77">
        <f>IF(X161=FALSE,((IF(Kosovnica!G164=1,Kosovnica!C164+PRIBITEK_TRAK)+IF(Kosovnica!H164=1,Kosovnica!C164+PRIBITEK_TRAK)+IF(Kosovnica!I164=1,Kosovnica!D164+PRIBITEK_TRAK)+IF(Kosovnica!J164=1,Kosovnica!D164+PRIBITEK_TRAK))/1000)*Kosovnica!E164,0)</f>
        <v>0</v>
      </c>
      <c r="K161" s="78" t="str">
        <f t="shared" si="38"/>
        <v/>
      </c>
      <c r="L161" s="75"/>
      <c r="M161" s="77">
        <f>IF(X161=FALSE,((IF(Kosovnica!G164=2,Kosovnica!C164+PRIBITEK_TRAK)+IF(Kosovnica!H164=2,Kosovnica!C164+PRIBITEK_TRAK)+IF(Kosovnica!I164=2,Kosovnica!D164+PRIBITEK_TRAK)+IF(Kosovnica!J164=2,Kosovnica!D164+PRIBITEK_TRAK))/1000)*Kosovnica!E164,0)</f>
        <v>0</v>
      </c>
      <c r="N161" s="78" t="str">
        <f t="shared" si="39"/>
        <v/>
      </c>
      <c r="O161" s="75"/>
      <c r="P161" s="77">
        <f>IF(X161=TRUE,((IF(Kosovnica!G164=1,Kosovnica!C164+PRIBITEK_TRAK)+IF(Kosovnica!H164=1,Kosovnica!C164+PRIBITEK_TRAK)+IF(Kosovnica!I164=1,Kosovnica!D164+PRIBITEK_TRAK)+IF(Kosovnica!J164=1,Kosovnica!D164+PRIBITEK_TRAK))/1000)*Kosovnica!E164,0)</f>
        <v>0</v>
      </c>
      <c r="Q161" s="78" t="str">
        <f t="shared" si="40"/>
        <v/>
      </c>
      <c r="R161" s="75"/>
      <c r="S161" s="77">
        <f>IF(X161=TRUE,((IF(Kosovnica!G164=2,Kosovnica!C164+PRIBITEK_TRAK)+IF(Kosovnica!H164=2,Kosovnica!C164+PRIBITEK_TRAK)+IF(Kosovnica!I164=2,Kosovnica!D164+PRIBITEK_TRAK)+IF(Kosovnica!J164=2,Kosovnica!D164+PRIBITEK_TRAK))/1000)*Kosovnica!E164,0)</f>
        <v>0</v>
      </c>
      <c r="T161" s="78" t="str">
        <f t="shared" si="41"/>
        <v/>
      </c>
      <c r="U161" s="47"/>
      <c r="V161" s="7" t="str">
        <f t="shared" si="42"/>
        <v/>
      </c>
      <c r="W161" s="7" t="str">
        <f t="shared" si="32"/>
        <v/>
      </c>
      <c r="X161" s="7" t="str" cm="1">
        <f t="array" ref="X161">IF(B161&lt;&gt;"",IF(SUMPRODUCT(--(ISNUMBER(SEARCH(LEPI36, Kosovnica!K164)))) &gt; 0, TRUE, FALSE),"")</f>
        <v/>
      </c>
      <c r="Z161" s="48" t="str">
        <f t="shared" si="43"/>
        <v/>
      </c>
      <c r="AA161" s="7">
        <f t="shared" si="44"/>
        <v>0</v>
      </c>
    </row>
    <row r="162" spans="1:27" ht="15" x14ac:dyDescent="0.2">
      <c r="A162" s="44">
        <f t="shared" si="33"/>
        <v>150</v>
      </c>
      <c r="B162" s="45" t="str">
        <f>IF(Kosovnica!B165&lt;&gt;"",Kosovnica!B165,"")</f>
        <v/>
      </c>
      <c r="C162" s="46" t="str">
        <f>IF(Kosovnica!L165&lt;&gt;"",Kosovnica!L165,"")</f>
        <v/>
      </c>
      <c r="D162" s="74" t="str">
        <f>IF(B162&lt;&gt;"",(((Kosovnica!C165)*(Kosovnica!D165))*Kosovnica!E165*(IF(X162=TRUE,2,1)))/1000000,"")</f>
        <v/>
      </c>
      <c r="E162" s="74" t="str">
        <f t="shared" si="34"/>
        <v/>
      </c>
      <c r="F162" s="80" t="str">
        <f t="shared" si="35"/>
        <v/>
      </c>
      <c r="G162" s="74" t="str">
        <f t="shared" si="36"/>
        <v/>
      </c>
      <c r="H162" s="76" t="str">
        <f t="shared" si="37"/>
        <v/>
      </c>
      <c r="I162" s="76"/>
      <c r="J162" s="77">
        <f>IF(X162=FALSE,((IF(Kosovnica!G165=1,Kosovnica!C165+PRIBITEK_TRAK)+IF(Kosovnica!H165=1,Kosovnica!C165+PRIBITEK_TRAK)+IF(Kosovnica!I165=1,Kosovnica!D165+PRIBITEK_TRAK)+IF(Kosovnica!J165=1,Kosovnica!D165+PRIBITEK_TRAK))/1000)*Kosovnica!E165,0)</f>
        <v>0</v>
      </c>
      <c r="K162" s="78" t="str">
        <f t="shared" si="38"/>
        <v/>
      </c>
      <c r="L162" s="75"/>
      <c r="M162" s="77">
        <f>IF(X162=FALSE,((IF(Kosovnica!G165=2,Kosovnica!C165+PRIBITEK_TRAK)+IF(Kosovnica!H165=2,Kosovnica!C165+PRIBITEK_TRAK)+IF(Kosovnica!I165=2,Kosovnica!D165+PRIBITEK_TRAK)+IF(Kosovnica!J165=2,Kosovnica!D165+PRIBITEK_TRAK))/1000)*Kosovnica!E165,0)</f>
        <v>0</v>
      </c>
      <c r="N162" s="78" t="str">
        <f t="shared" si="39"/>
        <v/>
      </c>
      <c r="O162" s="75"/>
      <c r="P162" s="77">
        <f>IF(X162=TRUE,((IF(Kosovnica!G165=1,Kosovnica!C165+PRIBITEK_TRAK)+IF(Kosovnica!H165=1,Kosovnica!C165+PRIBITEK_TRAK)+IF(Kosovnica!I165=1,Kosovnica!D165+PRIBITEK_TRAK)+IF(Kosovnica!J165=1,Kosovnica!D165+PRIBITEK_TRAK))/1000)*Kosovnica!E165,0)</f>
        <v>0</v>
      </c>
      <c r="Q162" s="78" t="str">
        <f t="shared" si="40"/>
        <v/>
      </c>
      <c r="R162" s="75"/>
      <c r="S162" s="77">
        <f>IF(X162=TRUE,((IF(Kosovnica!G165=2,Kosovnica!C165+PRIBITEK_TRAK)+IF(Kosovnica!H165=2,Kosovnica!C165+PRIBITEK_TRAK)+IF(Kosovnica!I165=2,Kosovnica!D165+PRIBITEK_TRAK)+IF(Kosovnica!J165=2,Kosovnica!D165+PRIBITEK_TRAK))/1000)*Kosovnica!E165,0)</f>
        <v>0</v>
      </c>
      <c r="T162" s="78" t="str">
        <f t="shared" si="41"/>
        <v/>
      </c>
      <c r="U162" s="47"/>
      <c r="V162" s="7" t="str">
        <f t="shared" si="42"/>
        <v/>
      </c>
      <c r="W162" s="7" t="str">
        <f t="shared" si="32"/>
        <v/>
      </c>
      <c r="X162" s="7" t="str" cm="1">
        <f t="array" ref="X162">IF(B162&lt;&gt;"",IF(SUMPRODUCT(--(ISNUMBER(SEARCH(LEPI36, Kosovnica!K165)))) &gt; 0, TRUE, FALSE),"")</f>
        <v/>
      </c>
      <c r="Z162" s="48" t="str">
        <f t="shared" si="43"/>
        <v/>
      </c>
      <c r="AA162" s="7">
        <f t="shared" si="44"/>
        <v>0</v>
      </c>
    </row>
    <row r="163" spans="1:27" ht="15" x14ac:dyDescent="0.2">
      <c r="A163" s="44">
        <f t="shared" si="33"/>
        <v>151</v>
      </c>
      <c r="B163" s="45" t="str">
        <f>IF(Kosovnica!B166&lt;&gt;"",Kosovnica!B166,"")</f>
        <v/>
      </c>
      <c r="C163" s="46" t="str">
        <f>IF(Kosovnica!L166&lt;&gt;"",Kosovnica!L166,"")</f>
        <v/>
      </c>
      <c r="D163" s="74" t="str">
        <f>IF(B163&lt;&gt;"",(((Kosovnica!C166)*(Kosovnica!D166))*Kosovnica!E166*(IF(X163=TRUE,2,1)))/1000000,"")</f>
        <v/>
      </c>
      <c r="E163" s="74" t="str">
        <f t="shared" si="34"/>
        <v/>
      </c>
      <c r="F163" s="80" t="str">
        <f t="shared" si="35"/>
        <v/>
      </c>
      <c r="G163" s="74" t="str">
        <f t="shared" si="36"/>
        <v/>
      </c>
      <c r="H163" s="76" t="str">
        <f t="shared" si="37"/>
        <v/>
      </c>
      <c r="I163" s="76"/>
      <c r="J163" s="77">
        <f>IF(X163=FALSE,((IF(Kosovnica!G166=1,Kosovnica!C166+PRIBITEK_TRAK)+IF(Kosovnica!H166=1,Kosovnica!C166+PRIBITEK_TRAK)+IF(Kosovnica!I166=1,Kosovnica!D166+PRIBITEK_TRAK)+IF(Kosovnica!J166=1,Kosovnica!D166+PRIBITEK_TRAK))/1000)*Kosovnica!E166,0)</f>
        <v>0</v>
      </c>
      <c r="K163" s="78" t="str">
        <f t="shared" si="38"/>
        <v/>
      </c>
      <c r="L163" s="75"/>
      <c r="M163" s="77">
        <f>IF(X163=FALSE,((IF(Kosovnica!G166=2,Kosovnica!C166+PRIBITEK_TRAK)+IF(Kosovnica!H166=2,Kosovnica!C166+PRIBITEK_TRAK)+IF(Kosovnica!I166=2,Kosovnica!D166+PRIBITEK_TRAK)+IF(Kosovnica!J166=2,Kosovnica!D166+PRIBITEK_TRAK))/1000)*Kosovnica!E166,0)</f>
        <v>0</v>
      </c>
      <c r="N163" s="78" t="str">
        <f t="shared" si="39"/>
        <v/>
      </c>
      <c r="O163" s="75"/>
      <c r="P163" s="77">
        <f>IF(X163=TRUE,((IF(Kosovnica!G166=1,Kosovnica!C166+PRIBITEK_TRAK)+IF(Kosovnica!H166=1,Kosovnica!C166+PRIBITEK_TRAK)+IF(Kosovnica!I166=1,Kosovnica!D166+PRIBITEK_TRAK)+IF(Kosovnica!J166=1,Kosovnica!D166+PRIBITEK_TRAK))/1000)*Kosovnica!E166,0)</f>
        <v>0</v>
      </c>
      <c r="Q163" s="78" t="str">
        <f t="shared" si="40"/>
        <v/>
      </c>
      <c r="R163" s="75"/>
      <c r="S163" s="77">
        <f>IF(X163=TRUE,((IF(Kosovnica!G166=2,Kosovnica!C166+PRIBITEK_TRAK)+IF(Kosovnica!H166=2,Kosovnica!C166+PRIBITEK_TRAK)+IF(Kosovnica!I166=2,Kosovnica!D166+PRIBITEK_TRAK)+IF(Kosovnica!J166=2,Kosovnica!D166+PRIBITEK_TRAK))/1000)*Kosovnica!E166,0)</f>
        <v>0</v>
      </c>
      <c r="T163" s="78" t="str">
        <f t="shared" si="41"/>
        <v/>
      </c>
      <c r="U163" s="47"/>
      <c r="V163" s="7" t="str">
        <f t="shared" si="42"/>
        <v/>
      </c>
      <c r="W163" s="7" t="str">
        <f t="shared" si="32"/>
        <v/>
      </c>
      <c r="X163" s="7" t="str" cm="1">
        <f t="array" ref="X163">IF(B163&lt;&gt;"",IF(SUMPRODUCT(--(ISNUMBER(SEARCH(LEPI36, Kosovnica!K166)))) &gt; 0, TRUE, FALSE),"")</f>
        <v/>
      </c>
      <c r="Z163" s="48" t="str">
        <f t="shared" si="43"/>
        <v/>
      </c>
      <c r="AA163" s="7">
        <f t="shared" si="44"/>
        <v>0</v>
      </c>
    </row>
    <row r="164" spans="1:27" ht="15" x14ac:dyDescent="0.2">
      <c r="A164" s="44">
        <f t="shared" si="33"/>
        <v>152</v>
      </c>
      <c r="B164" s="45" t="str">
        <f>IF(Kosovnica!B167&lt;&gt;"",Kosovnica!B167,"")</f>
        <v/>
      </c>
      <c r="C164" s="46" t="str">
        <f>IF(Kosovnica!L167&lt;&gt;"",Kosovnica!L167,"")</f>
        <v/>
      </c>
      <c r="D164" s="74" t="str">
        <f>IF(B164&lt;&gt;"",(((Kosovnica!C167)*(Kosovnica!D167))*Kosovnica!E167*(IF(X164=TRUE,2,1)))/1000000,"")</f>
        <v/>
      </c>
      <c r="E164" s="74" t="str">
        <f t="shared" si="34"/>
        <v/>
      </c>
      <c r="F164" s="80" t="str">
        <f t="shared" si="35"/>
        <v/>
      </c>
      <c r="G164" s="74" t="str">
        <f t="shared" si="36"/>
        <v/>
      </c>
      <c r="H164" s="76" t="str">
        <f t="shared" si="37"/>
        <v/>
      </c>
      <c r="I164" s="76"/>
      <c r="J164" s="77">
        <f>IF(X164=FALSE,((IF(Kosovnica!G167=1,Kosovnica!C167+PRIBITEK_TRAK)+IF(Kosovnica!H167=1,Kosovnica!C167+PRIBITEK_TRAK)+IF(Kosovnica!I167=1,Kosovnica!D167+PRIBITEK_TRAK)+IF(Kosovnica!J167=1,Kosovnica!D167+PRIBITEK_TRAK))/1000)*Kosovnica!E167,0)</f>
        <v>0</v>
      </c>
      <c r="K164" s="78" t="str">
        <f t="shared" si="38"/>
        <v/>
      </c>
      <c r="L164" s="75"/>
      <c r="M164" s="77">
        <f>IF(X164=FALSE,((IF(Kosovnica!G167=2,Kosovnica!C167+PRIBITEK_TRAK)+IF(Kosovnica!H167=2,Kosovnica!C167+PRIBITEK_TRAK)+IF(Kosovnica!I167=2,Kosovnica!D167+PRIBITEK_TRAK)+IF(Kosovnica!J167=2,Kosovnica!D167+PRIBITEK_TRAK))/1000)*Kosovnica!E167,0)</f>
        <v>0</v>
      </c>
      <c r="N164" s="78" t="str">
        <f t="shared" si="39"/>
        <v/>
      </c>
      <c r="O164" s="75"/>
      <c r="P164" s="77">
        <f>IF(X164=TRUE,((IF(Kosovnica!G167=1,Kosovnica!C167+PRIBITEK_TRAK)+IF(Kosovnica!H167=1,Kosovnica!C167+PRIBITEK_TRAK)+IF(Kosovnica!I167=1,Kosovnica!D167+PRIBITEK_TRAK)+IF(Kosovnica!J167=1,Kosovnica!D167+PRIBITEK_TRAK))/1000)*Kosovnica!E167,0)</f>
        <v>0</v>
      </c>
      <c r="Q164" s="78" t="str">
        <f t="shared" si="40"/>
        <v/>
      </c>
      <c r="R164" s="75"/>
      <c r="S164" s="77">
        <f>IF(X164=TRUE,((IF(Kosovnica!G167=2,Kosovnica!C167+PRIBITEK_TRAK)+IF(Kosovnica!H167=2,Kosovnica!C167+PRIBITEK_TRAK)+IF(Kosovnica!I167=2,Kosovnica!D167+PRIBITEK_TRAK)+IF(Kosovnica!J167=2,Kosovnica!D167+PRIBITEK_TRAK))/1000)*Kosovnica!E167,0)</f>
        <v>0</v>
      </c>
      <c r="T164" s="78" t="str">
        <f t="shared" si="41"/>
        <v/>
      </c>
      <c r="U164" s="47"/>
      <c r="V164" s="7" t="str">
        <f t="shared" si="42"/>
        <v/>
      </c>
      <c r="W164" s="7" t="str">
        <f t="shared" si="32"/>
        <v/>
      </c>
      <c r="X164" s="7" t="str" cm="1">
        <f t="array" ref="X164">IF(B164&lt;&gt;"",IF(SUMPRODUCT(--(ISNUMBER(SEARCH(LEPI36, Kosovnica!K167)))) &gt; 0, TRUE, FALSE),"")</f>
        <v/>
      </c>
      <c r="Z164" s="48" t="str">
        <f t="shared" si="43"/>
        <v/>
      </c>
      <c r="AA164" s="7">
        <f t="shared" si="44"/>
        <v>0</v>
      </c>
    </row>
    <row r="165" spans="1:27" ht="15" x14ac:dyDescent="0.2">
      <c r="A165" s="44">
        <f t="shared" si="33"/>
        <v>153</v>
      </c>
      <c r="B165" s="45" t="str">
        <f>IF(Kosovnica!B168&lt;&gt;"",Kosovnica!B168,"")</f>
        <v/>
      </c>
      <c r="C165" s="46" t="str">
        <f>IF(Kosovnica!L168&lt;&gt;"",Kosovnica!L168,"")</f>
        <v/>
      </c>
      <c r="D165" s="74" t="str">
        <f>IF(B165&lt;&gt;"",(((Kosovnica!C168)*(Kosovnica!D168))*Kosovnica!E168*(IF(X165=TRUE,2,1)))/1000000,"")</f>
        <v/>
      </c>
      <c r="E165" s="74" t="str">
        <f t="shared" si="34"/>
        <v/>
      </c>
      <c r="F165" s="80" t="str">
        <f t="shared" si="35"/>
        <v/>
      </c>
      <c r="G165" s="74" t="str">
        <f t="shared" si="36"/>
        <v/>
      </c>
      <c r="H165" s="76" t="str">
        <f t="shared" si="37"/>
        <v/>
      </c>
      <c r="I165" s="76"/>
      <c r="J165" s="77">
        <f>IF(X165=FALSE,((IF(Kosovnica!G168=1,Kosovnica!C168+PRIBITEK_TRAK)+IF(Kosovnica!H168=1,Kosovnica!C168+PRIBITEK_TRAK)+IF(Kosovnica!I168=1,Kosovnica!D168+PRIBITEK_TRAK)+IF(Kosovnica!J168=1,Kosovnica!D168+PRIBITEK_TRAK))/1000)*Kosovnica!E168,0)</f>
        <v>0</v>
      </c>
      <c r="K165" s="78" t="str">
        <f t="shared" si="38"/>
        <v/>
      </c>
      <c r="L165" s="75"/>
      <c r="M165" s="77">
        <f>IF(X165=FALSE,((IF(Kosovnica!G168=2,Kosovnica!C168+PRIBITEK_TRAK)+IF(Kosovnica!H168=2,Kosovnica!C168+PRIBITEK_TRAK)+IF(Kosovnica!I168=2,Kosovnica!D168+PRIBITEK_TRAK)+IF(Kosovnica!J168=2,Kosovnica!D168+PRIBITEK_TRAK))/1000)*Kosovnica!E168,0)</f>
        <v>0</v>
      </c>
      <c r="N165" s="78" t="str">
        <f t="shared" si="39"/>
        <v/>
      </c>
      <c r="O165" s="75"/>
      <c r="P165" s="77">
        <f>IF(X165=TRUE,((IF(Kosovnica!G168=1,Kosovnica!C168+PRIBITEK_TRAK)+IF(Kosovnica!H168=1,Kosovnica!C168+PRIBITEK_TRAK)+IF(Kosovnica!I168=1,Kosovnica!D168+PRIBITEK_TRAK)+IF(Kosovnica!J168=1,Kosovnica!D168+PRIBITEK_TRAK))/1000)*Kosovnica!E168,0)</f>
        <v>0</v>
      </c>
      <c r="Q165" s="78" t="str">
        <f t="shared" si="40"/>
        <v/>
      </c>
      <c r="R165" s="75"/>
      <c r="S165" s="77">
        <f>IF(X165=TRUE,((IF(Kosovnica!G168=2,Kosovnica!C168+PRIBITEK_TRAK)+IF(Kosovnica!H168=2,Kosovnica!C168+PRIBITEK_TRAK)+IF(Kosovnica!I168=2,Kosovnica!D168+PRIBITEK_TRAK)+IF(Kosovnica!J168=2,Kosovnica!D168+PRIBITEK_TRAK))/1000)*Kosovnica!E168,0)</f>
        <v>0</v>
      </c>
      <c r="T165" s="78" t="str">
        <f t="shared" si="41"/>
        <v/>
      </c>
      <c r="U165" s="47"/>
      <c r="V165" s="7" t="str">
        <f t="shared" si="42"/>
        <v/>
      </c>
      <c r="W165" s="7" t="str">
        <f t="shared" si="32"/>
        <v/>
      </c>
      <c r="X165" s="7" t="str" cm="1">
        <f t="array" ref="X165">IF(B165&lt;&gt;"",IF(SUMPRODUCT(--(ISNUMBER(SEARCH(LEPI36, Kosovnica!K168)))) &gt; 0, TRUE, FALSE),"")</f>
        <v/>
      </c>
      <c r="Z165" s="48" t="str">
        <f t="shared" si="43"/>
        <v/>
      </c>
      <c r="AA165" s="7">
        <f t="shared" si="44"/>
        <v>0</v>
      </c>
    </row>
    <row r="166" spans="1:27" ht="15" x14ac:dyDescent="0.2">
      <c r="A166" s="44">
        <f t="shared" si="33"/>
        <v>154</v>
      </c>
      <c r="B166" s="45" t="str">
        <f>IF(Kosovnica!B169&lt;&gt;"",Kosovnica!B169,"")</f>
        <v/>
      </c>
      <c r="C166" s="46" t="str">
        <f>IF(Kosovnica!L169&lt;&gt;"",Kosovnica!L169,"")</f>
        <v/>
      </c>
      <c r="D166" s="74" t="str">
        <f>IF(B166&lt;&gt;"",(((Kosovnica!C169)*(Kosovnica!D169))*Kosovnica!E169*(IF(X166=TRUE,2,1)))/1000000,"")</f>
        <v/>
      </c>
      <c r="E166" s="74" t="str">
        <f t="shared" si="34"/>
        <v/>
      </c>
      <c r="F166" s="80" t="str">
        <f t="shared" si="35"/>
        <v/>
      </c>
      <c r="G166" s="74" t="str">
        <f t="shared" si="36"/>
        <v/>
      </c>
      <c r="H166" s="76" t="str">
        <f t="shared" si="37"/>
        <v/>
      </c>
      <c r="I166" s="76"/>
      <c r="J166" s="77">
        <f>IF(X166=FALSE,((IF(Kosovnica!G169=1,Kosovnica!C169+PRIBITEK_TRAK)+IF(Kosovnica!H169=1,Kosovnica!C169+PRIBITEK_TRAK)+IF(Kosovnica!I169=1,Kosovnica!D169+PRIBITEK_TRAK)+IF(Kosovnica!J169=1,Kosovnica!D169+PRIBITEK_TRAK))/1000)*Kosovnica!E169,0)</f>
        <v>0</v>
      </c>
      <c r="K166" s="78" t="str">
        <f t="shared" si="38"/>
        <v/>
      </c>
      <c r="L166" s="75"/>
      <c r="M166" s="77">
        <f>IF(X166=FALSE,((IF(Kosovnica!G169=2,Kosovnica!C169+PRIBITEK_TRAK)+IF(Kosovnica!H169=2,Kosovnica!C169+PRIBITEK_TRAK)+IF(Kosovnica!I169=2,Kosovnica!D169+PRIBITEK_TRAK)+IF(Kosovnica!J169=2,Kosovnica!D169+PRIBITEK_TRAK))/1000)*Kosovnica!E169,0)</f>
        <v>0</v>
      </c>
      <c r="N166" s="78" t="str">
        <f t="shared" si="39"/>
        <v/>
      </c>
      <c r="O166" s="75"/>
      <c r="P166" s="77">
        <f>IF(X166=TRUE,((IF(Kosovnica!G169=1,Kosovnica!C169+PRIBITEK_TRAK)+IF(Kosovnica!H169=1,Kosovnica!C169+PRIBITEK_TRAK)+IF(Kosovnica!I169=1,Kosovnica!D169+PRIBITEK_TRAK)+IF(Kosovnica!J169=1,Kosovnica!D169+PRIBITEK_TRAK))/1000)*Kosovnica!E169,0)</f>
        <v>0</v>
      </c>
      <c r="Q166" s="78" t="str">
        <f t="shared" si="40"/>
        <v/>
      </c>
      <c r="R166" s="75"/>
      <c r="S166" s="77">
        <f>IF(X166=TRUE,((IF(Kosovnica!G169=2,Kosovnica!C169+PRIBITEK_TRAK)+IF(Kosovnica!H169=2,Kosovnica!C169+PRIBITEK_TRAK)+IF(Kosovnica!I169=2,Kosovnica!D169+PRIBITEK_TRAK)+IF(Kosovnica!J169=2,Kosovnica!D169+PRIBITEK_TRAK))/1000)*Kosovnica!E169,0)</f>
        <v>0</v>
      </c>
      <c r="T166" s="78" t="str">
        <f t="shared" si="41"/>
        <v/>
      </c>
      <c r="U166" s="47"/>
      <c r="V166" s="7" t="str">
        <f t="shared" si="42"/>
        <v/>
      </c>
      <c r="W166" s="7" t="str">
        <f t="shared" si="32"/>
        <v/>
      </c>
      <c r="X166" s="7" t="str" cm="1">
        <f t="array" ref="X166">IF(B166&lt;&gt;"",IF(SUMPRODUCT(--(ISNUMBER(SEARCH(LEPI36, Kosovnica!K169)))) &gt; 0, TRUE, FALSE),"")</f>
        <v/>
      </c>
      <c r="Z166" s="48" t="str">
        <f t="shared" si="43"/>
        <v/>
      </c>
      <c r="AA166" s="7">
        <f t="shared" si="44"/>
        <v>0</v>
      </c>
    </row>
    <row r="167" spans="1:27" ht="15" x14ac:dyDescent="0.2">
      <c r="A167" s="44">
        <f t="shared" si="33"/>
        <v>155</v>
      </c>
      <c r="B167" s="45" t="str">
        <f>IF(Kosovnica!B170&lt;&gt;"",Kosovnica!B170,"")</f>
        <v/>
      </c>
      <c r="C167" s="46" t="str">
        <f>IF(Kosovnica!L170&lt;&gt;"",Kosovnica!L170,"")</f>
        <v/>
      </c>
      <c r="D167" s="74" t="str">
        <f>IF(B167&lt;&gt;"",(((Kosovnica!C170)*(Kosovnica!D170))*Kosovnica!E170*(IF(X167=TRUE,2,1)))/1000000,"")</f>
        <v/>
      </c>
      <c r="E167" s="74" t="str">
        <f t="shared" si="34"/>
        <v/>
      </c>
      <c r="F167" s="80" t="str">
        <f t="shared" si="35"/>
        <v/>
      </c>
      <c r="G167" s="74" t="str">
        <f t="shared" si="36"/>
        <v/>
      </c>
      <c r="H167" s="76" t="str">
        <f t="shared" si="37"/>
        <v/>
      </c>
      <c r="I167" s="76"/>
      <c r="J167" s="77">
        <f>IF(X167=FALSE,((IF(Kosovnica!G170=1,Kosovnica!C170+PRIBITEK_TRAK)+IF(Kosovnica!H170=1,Kosovnica!C170+PRIBITEK_TRAK)+IF(Kosovnica!I170=1,Kosovnica!D170+PRIBITEK_TRAK)+IF(Kosovnica!J170=1,Kosovnica!D170+PRIBITEK_TRAK))/1000)*Kosovnica!E170,0)</f>
        <v>0</v>
      </c>
      <c r="K167" s="78" t="str">
        <f t="shared" si="38"/>
        <v/>
      </c>
      <c r="L167" s="75"/>
      <c r="M167" s="77">
        <f>IF(X167=FALSE,((IF(Kosovnica!G170=2,Kosovnica!C170+PRIBITEK_TRAK)+IF(Kosovnica!H170=2,Kosovnica!C170+PRIBITEK_TRAK)+IF(Kosovnica!I170=2,Kosovnica!D170+PRIBITEK_TRAK)+IF(Kosovnica!J170=2,Kosovnica!D170+PRIBITEK_TRAK))/1000)*Kosovnica!E170,0)</f>
        <v>0</v>
      </c>
      <c r="N167" s="78" t="str">
        <f t="shared" si="39"/>
        <v/>
      </c>
      <c r="O167" s="75"/>
      <c r="P167" s="77">
        <f>IF(X167=TRUE,((IF(Kosovnica!G170=1,Kosovnica!C170+PRIBITEK_TRAK)+IF(Kosovnica!H170=1,Kosovnica!C170+PRIBITEK_TRAK)+IF(Kosovnica!I170=1,Kosovnica!D170+PRIBITEK_TRAK)+IF(Kosovnica!J170=1,Kosovnica!D170+PRIBITEK_TRAK))/1000)*Kosovnica!E170,0)</f>
        <v>0</v>
      </c>
      <c r="Q167" s="78" t="str">
        <f t="shared" si="40"/>
        <v/>
      </c>
      <c r="R167" s="75"/>
      <c r="S167" s="77">
        <f>IF(X167=TRUE,((IF(Kosovnica!G170=2,Kosovnica!C170+PRIBITEK_TRAK)+IF(Kosovnica!H170=2,Kosovnica!C170+PRIBITEK_TRAK)+IF(Kosovnica!I170=2,Kosovnica!D170+PRIBITEK_TRAK)+IF(Kosovnica!J170=2,Kosovnica!D170+PRIBITEK_TRAK))/1000)*Kosovnica!E170,0)</f>
        <v>0</v>
      </c>
      <c r="T167" s="78" t="str">
        <f t="shared" si="41"/>
        <v/>
      </c>
      <c r="U167" s="47"/>
      <c r="V167" s="7" t="str">
        <f t="shared" si="42"/>
        <v/>
      </c>
      <c r="W167" s="7" t="str">
        <f t="shared" si="32"/>
        <v/>
      </c>
      <c r="X167" s="7" t="str" cm="1">
        <f t="array" ref="X167">IF(B167&lt;&gt;"",IF(SUMPRODUCT(--(ISNUMBER(SEARCH(LEPI36, Kosovnica!K170)))) &gt; 0, TRUE, FALSE),"")</f>
        <v/>
      </c>
      <c r="Z167" s="48" t="str">
        <f t="shared" si="43"/>
        <v/>
      </c>
      <c r="AA167" s="7">
        <f t="shared" si="44"/>
        <v>0</v>
      </c>
    </row>
    <row r="168" spans="1:27" ht="15" x14ac:dyDescent="0.2">
      <c r="A168" s="44">
        <f t="shared" si="33"/>
        <v>156</v>
      </c>
      <c r="B168" s="45" t="str">
        <f>IF(Kosovnica!B171&lt;&gt;"",Kosovnica!B171,"")</f>
        <v/>
      </c>
      <c r="C168" s="46" t="str">
        <f>IF(Kosovnica!L171&lt;&gt;"",Kosovnica!L171,"")</f>
        <v/>
      </c>
      <c r="D168" s="74" t="str">
        <f>IF(B168&lt;&gt;"",(((Kosovnica!C171)*(Kosovnica!D171))*Kosovnica!E171*(IF(X168=TRUE,2,1)))/1000000,"")</f>
        <v/>
      </c>
      <c r="E168" s="74" t="str">
        <f t="shared" si="34"/>
        <v/>
      </c>
      <c r="F168" s="80" t="str">
        <f t="shared" si="35"/>
        <v/>
      </c>
      <c r="G168" s="74" t="str">
        <f t="shared" si="36"/>
        <v/>
      </c>
      <c r="H168" s="76" t="str">
        <f t="shared" si="37"/>
        <v/>
      </c>
      <c r="I168" s="76"/>
      <c r="J168" s="77">
        <f>IF(X168=FALSE,((IF(Kosovnica!G171=1,Kosovnica!C171+PRIBITEK_TRAK)+IF(Kosovnica!H171=1,Kosovnica!C171+PRIBITEK_TRAK)+IF(Kosovnica!I171=1,Kosovnica!D171+PRIBITEK_TRAK)+IF(Kosovnica!J171=1,Kosovnica!D171+PRIBITEK_TRAK))/1000)*Kosovnica!E171,0)</f>
        <v>0</v>
      </c>
      <c r="K168" s="78" t="str">
        <f t="shared" si="38"/>
        <v/>
      </c>
      <c r="L168" s="75"/>
      <c r="M168" s="77">
        <f>IF(X168=FALSE,((IF(Kosovnica!G171=2,Kosovnica!C171+PRIBITEK_TRAK)+IF(Kosovnica!H171=2,Kosovnica!C171+PRIBITEK_TRAK)+IF(Kosovnica!I171=2,Kosovnica!D171+PRIBITEK_TRAK)+IF(Kosovnica!J171=2,Kosovnica!D171+PRIBITEK_TRAK))/1000)*Kosovnica!E171,0)</f>
        <v>0</v>
      </c>
      <c r="N168" s="78" t="str">
        <f t="shared" si="39"/>
        <v/>
      </c>
      <c r="O168" s="75"/>
      <c r="P168" s="77">
        <f>IF(X168=TRUE,((IF(Kosovnica!G171=1,Kosovnica!C171+PRIBITEK_TRAK)+IF(Kosovnica!H171=1,Kosovnica!C171+PRIBITEK_TRAK)+IF(Kosovnica!I171=1,Kosovnica!D171+PRIBITEK_TRAK)+IF(Kosovnica!J171=1,Kosovnica!D171+PRIBITEK_TRAK))/1000)*Kosovnica!E171,0)</f>
        <v>0</v>
      </c>
      <c r="Q168" s="78" t="str">
        <f t="shared" si="40"/>
        <v/>
      </c>
      <c r="R168" s="75"/>
      <c r="S168" s="77">
        <f>IF(X168=TRUE,((IF(Kosovnica!G171=2,Kosovnica!C171+PRIBITEK_TRAK)+IF(Kosovnica!H171=2,Kosovnica!C171+PRIBITEK_TRAK)+IF(Kosovnica!I171=2,Kosovnica!D171+PRIBITEK_TRAK)+IF(Kosovnica!J171=2,Kosovnica!D171+PRIBITEK_TRAK))/1000)*Kosovnica!E171,0)</f>
        <v>0</v>
      </c>
      <c r="T168" s="78" t="str">
        <f t="shared" si="41"/>
        <v/>
      </c>
      <c r="U168" s="47"/>
      <c r="V168" s="7" t="str">
        <f t="shared" si="42"/>
        <v/>
      </c>
      <c r="W168" s="7" t="str">
        <f t="shared" si="32"/>
        <v/>
      </c>
      <c r="X168" s="7" t="str" cm="1">
        <f t="array" ref="X168">IF(B168&lt;&gt;"",IF(SUMPRODUCT(--(ISNUMBER(SEARCH(LEPI36, Kosovnica!K171)))) &gt; 0, TRUE, FALSE),"")</f>
        <v/>
      </c>
      <c r="Z168" s="48" t="str">
        <f t="shared" si="43"/>
        <v/>
      </c>
      <c r="AA168" s="7">
        <f t="shared" si="44"/>
        <v>0</v>
      </c>
    </row>
    <row r="169" spans="1:27" ht="15" x14ac:dyDescent="0.2">
      <c r="A169" s="44">
        <f t="shared" si="33"/>
        <v>157</v>
      </c>
      <c r="B169" s="45" t="str">
        <f>IF(Kosovnica!B172&lt;&gt;"",Kosovnica!B172,"")</f>
        <v/>
      </c>
      <c r="C169" s="46" t="str">
        <f>IF(Kosovnica!L172&lt;&gt;"",Kosovnica!L172,"")</f>
        <v/>
      </c>
      <c r="D169" s="74" t="str">
        <f>IF(B169&lt;&gt;"",(((Kosovnica!C172)*(Kosovnica!D172))*Kosovnica!E172*(IF(X169=TRUE,2,1)))/1000000,"")</f>
        <v/>
      </c>
      <c r="E169" s="74" t="str">
        <f t="shared" si="34"/>
        <v/>
      </c>
      <c r="F169" s="80" t="str">
        <f t="shared" si="35"/>
        <v/>
      </c>
      <c r="G169" s="74" t="str">
        <f t="shared" si="36"/>
        <v/>
      </c>
      <c r="H169" s="76" t="str">
        <f t="shared" si="37"/>
        <v/>
      </c>
      <c r="I169" s="76"/>
      <c r="J169" s="77">
        <f>IF(X169=FALSE,((IF(Kosovnica!G172=1,Kosovnica!C172+PRIBITEK_TRAK)+IF(Kosovnica!H172=1,Kosovnica!C172+PRIBITEK_TRAK)+IF(Kosovnica!I172=1,Kosovnica!D172+PRIBITEK_TRAK)+IF(Kosovnica!J172=1,Kosovnica!D172+PRIBITEK_TRAK))/1000)*Kosovnica!E172,0)</f>
        <v>0</v>
      </c>
      <c r="K169" s="78" t="str">
        <f t="shared" si="38"/>
        <v/>
      </c>
      <c r="L169" s="75"/>
      <c r="M169" s="77">
        <f>IF(X169=FALSE,((IF(Kosovnica!G172=2,Kosovnica!C172+PRIBITEK_TRAK)+IF(Kosovnica!H172=2,Kosovnica!C172+PRIBITEK_TRAK)+IF(Kosovnica!I172=2,Kosovnica!D172+PRIBITEK_TRAK)+IF(Kosovnica!J172=2,Kosovnica!D172+PRIBITEK_TRAK))/1000)*Kosovnica!E172,0)</f>
        <v>0</v>
      </c>
      <c r="N169" s="78" t="str">
        <f t="shared" si="39"/>
        <v/>
      </c>
      <c r="O169" s="75"/>
      <c r="P169" s="77">
        <f>IF(X169=TRUE,((IF(Kosovnica!G172=1,Kosovnica!C172+PRIBITEK_TRAK)+IF(Kosovnica!H172=1,Kosovnica!C172+PRIBITEK_TRAK)+IF(Kosovnica!I172=1,Kosovnica!D172+PRIBITEK_TRAK)+IF(Kosovnica!J172=1,Kosovnica!D172+PRIBITEK_TRAK))/1000)*Kosovnica!E172,0)</f>
        <v>0</v>
      </c>
      <c r="Q169" s="78" t="str">
        <f t="shared" si="40"/>
        <v/>
      </c>
      <c r="R169" s="75"/>
      <c r="S169" s="77">
        <f>IF(X169=TRUE,((IF(Kosovnica!G172=2,Kosovnica!C172+PRIBITEK_TRAK)+IF(Kosovnica!H172=2,Kosovnica!C172+PRIBITEK_TRAK)+IF(Kosovnica!I172=2,Kosovnica!D172+PRIBITEK_TRAK)+IF(Kosovnica!J172=2,Kosovnica!D172+PRIBITEK_TRAK))/1000)*Kosovnica!E172,0)</f>
        <v>0</v>
      </c>
      <c r="T169" s="78" t="str">
        <f t="shared" si="41"/>
        <v/>
      </c>
      <c r="U169" s="47"/>
      <c r="V169" s="7" t="str">
        <f t="shared" si="42"/>
        <v/>
      </c>
      <c r="W169" s="7" t="str">
        <f t="shared" si="32"/>
        <v/>
      </c>
      <c r="X169" s="7" t="str" cm="1">
        <f t="array" ref="X169">IF(B169&lt;&gt;"",IF(SUMPRODUCT(--(ISNUMBER(SEARCH(LEPI36, Kosovnica!K172)))) &gt; 0, TRUE, FALSE),"")</f>
        <v/>
      </c>
      <c r="Z169" s="48" t="str">
        <f t="shared" si="43"/>
        <v/>
      </c>
      <c r="AA169" s="7">
        <f t="shared" si="44"/>
        <v>0</v>
      </c>
    </row>
    <row r="170" spans="1:27" ht="15" x14ac:dyDescent="0.2">
      <c r="A170" s="44">
        <f t="shared" si="33"/>
        <v>158</v>
      </c>
      <c r="B170" s="45" t="str">
        <f>IF(Kosovnica!B173&lt;&gt;"",Kosovnica!B173,"")</f>
        <v/>
      </c>
      <c r="C170" s="46" t="str">
        <f>IF(Kosovnica!L173&lt;&gt;"",Kosovnica!L173,"")</f>
        <v/>
      </c>
      <c r="D170" s="74" t="str">
        <f>IF(B170&lt;&gt;"",(((Kosovnica!C173)*(Kosovnica!D173))*Kosovnica!E173*(IF(X170=TRUE,2,1)))/1000000,"")</f>
        <v/>
      </c>
      <c r="E170" s="74" t="str">
        <f t="shared" si="34"/>
        <v/>
      </c>
      <c r="F170" s="80" t="str">
        <f t="shared" si="35"/>
        <v/>
      </c>
      <c r="G170" s="74" t="str">
        <f t="shared" si="36"/>
        <v/>
      </c>
      <c r="H170" s="76" t="str">
        <f t="shared" si="37"/>
        <v/>
      </c>
      <c r="I170" s="76"/>
      <c r="J170" s="77">
        <f>IF(X170=FALSE,((IF(Kosovnica!G173=1,Kosovnica!C173+PRIBITEK_TRAK)+IF(Kosovnica!H173=1,Kosovnica!C173+PRIBITEK_TRAK)+IF(Kosovnica!I173=1,Kosovnica!D173+PRIBITEK_TRAK)+IF(Kosovnica!J173=1,Kosovnica!D173+PRIBITEK_TRAK))/1000)*Kosovnica!E173,0)</f>
        <v>0</v>
      </c>
      <c r="K170" s="78" t="str">
        <f t="shared" si="38"/>
        <v/>
      </c>
      <c r="L170" s="75"/>
      <c r="M170" s="77">
        <f>IF(X170=FALSE,((IF(Kosovnica!G173=2,Kosovnica!C173+PRIBITEK_TRAK)+IF(Kosovnica!H173=2,Kosovnica!C173+PRIBITEK_TRAK)+IF(Kosovnica!I173=2,Kosovnica!D173+PRIBITEK_TRAK)+IF(Kosovnica!J173=2,Kosovnica!D173+PRIBITEK_TRAK))/1000)*Kosovnica!E173,0)</f>
        <v>0</v>
      </c>
      <c r="N170" s="78" t="str">
        <f t="shared" si="39"/>
        <v/>
      </c>
      <c r="O170" s="75"/>
      <c r="P170" s="77">
        <f>IF(X170=TRUE,((IF(Kosovnica!G173=1,Kosovnica!C173+PRIBITEK_TRAK)+IF(Kosovnica!H173=1,Kosovnica!C173+PRIBITEK_TRAK)+IF(Kosovnica!I173=1,Kosovnica!D173+PRIBITEK_TRAK)+IF(Kosovnica!J173=1,Kosovnica!D173+PRIBITEK_TRAK))/1000)*Kosovnica!E173,0)</f>
        <v>0</v>
      </c>
      <c r="Q170" s="78" t="str">
        <f t="shared" si="40"/>
        <v/>
      </c>
      <c r="R170" s="75"/>
      <c r="S170" s="77">
        <f>IF(X170=TRUE,((IF(Kosovnica!G173=2,Kosovnica!C173+PRIBITEK_TRAK)+IF(Kosovnica!H173=2,Kosovnica!C173+PRIBITEK_TRAK)+IF(Kosovnica!I173=2,Kosovnica!D173+PRIBITEK_TRAK)+IF(Kosovnica!J173=2,Kosovnica!D173+PRIBITEK_TRAK))/1000)*Kosovnica!E173,0)</f>
        <v>0</v>
      </c>
      <c r="T170" s="78" t="str">
        <f t="shared" si="41"/>
        <v/>
      </c>
      <c r="U170" s="47"/>
      <c r="V170" s="7" t="str">
        <f t="shared" si="42"/>
        <v/>
      </c>
      <c r="W170" s="7" t="str">
        <f t="shared" si="32"/>
        <v/>
      </c>
      <c r="X170" s="7" t="str" cm="1">
        <f t="array" ref="X170">IF(B170&lt;&gt;"",IF(SUMPRODUCT(--(ISNUMBER(SEARCH(LEPI36, Kosovnica!K173)))) &gt; 0, TRUE, FALSE),"")</f>
        <v/>
      </c>
      <c r="Z170" s="48" t="str">
        <f t="shared" si="43"/>
        <v/>
      </c>
      <c r="AA170" s="7">
        <f t="shared" si="44"/>
        <v>0</v>
      </c>
    </row>
    <row r="171" spans="1:27" ht="15" x14ac:dyDescent="0.2">
      <c r="A171" s="44">
        <f t="shared" si="33"/>
        <v>159</v>
      </c>
      <c r="B171" s="45" t="str">
        <f>IF(Kosovnica!B174&lt;&gt;"",Kosovnica!B174,"")</f>
        <v/>
      </c>
      <c r="C171" s="46" t="str">
        <f>IF(Kosovnica!L174&lt;&gt;"",Kosovnica!L174,"")</f>
        <v/>
      </c>
      <c r="D171" s="74" t="str">
        <f>IF(B171&lt;&gt;"",(((Kosovnica!C174)*(Kosovnica!D174))*Kosovnica!E174*(IF(X171=TRUE,2,1)))/1000000,"")</f>
        <v/>
      </c>
      <c r="E171" s="74" t="str">
        <f t="shared" si="34"/>
        <v/>
      </c>
      <c r="F171" s="80" t="str">
        <f t="shared" si="35"/>
        <v/>
      </c>
      <c r="G171" s="74" t="str">
        <f t="shared" si="36"/>
        <v/>
      </c>
      <c r="H171" s="76" t="str">
        <f t="shared" si="37"/>
        <v/>
      </c>
      <c r="I171" s="76"/>
      <c r="J171" s="77">
        <f>IF(X171=FALSE,((IF(Kosovnica!G174=1,Kosovnica!C174+PRIBITEK_TRAK)+IF(Kosovnica!H174=1,Kosovnica!C174+PRIBITEK_TRAK)+IF(Kosovnica!I174=1,Kosovnica!D174+PRIBITEK_TRAK)+IF(Kosovnica!J174=1,Kosovnica!D174+PRIBITEK_TRAK))/1000)*Kosovnica!E174,0)</f>
        <v>0</v>
      </c>
      <c r="K171" s="78" t="str">
        <f t="shared" si="38"/>
        <v/>
      </c>
      <c r="L171" s="75"/>
      <c r="M171" s="77">
        <f>IF(X171=FALSE,((IF(Kosovnica!G174=2,Kosovnica!C174+PRIBITEK_TRAK)+IF(Kosovnica!H174=2,Kosovnica!C174+PRIBITEK_TRAK)+IF(Kosovnica!I174=2,Kosovnica!D174+PRIBITEK_TRAK)+IF(Kosovnica!J174=2,Kosovnica!D174+PRIBITEK_TRAK))/1000)*Kosovnica!E174,0)</f>
        <v>0</v>
      </c>
      <c r="N171" s="78" t="str">
        <f t="shared" si="39"/>
        <v/>
      </c>
      <c r="O171" s="75"/>
      <c r="P171" s="77">
        <f>IF(X171=TRUE,((IF(Kosovnica!G174=1,Kosovnica!C174+PRIBITEK_TRAK)+IF(Kosovnica!H174=1,Kosovnica!C174+PRIBITEK_TRAK)+IF(Kosovnica!I174=1,Kosovnica!D174+PRIBITEK_TRAK)+IF(Kosovnica!J174=1,Kosovnica!D174+PRIBITEK_TRAK))/1000)*Kosovnica!E174,0)</f>
        <v>0</v>
      </c>
      <c r="Q171" s="78" t="str">
        <f t="shared" si="40"/>
        <v/>
      </c>
      <c r="R171" s="75"/>
      <c r="S171" s="77">
        <f>IF(X171=TRUE,((IF(Kosovnica!G174=2,Kosovnica!C174+PRIBITEK_TRAK)+IF(Kosovnica!H174=2,Kosovnica!C174+PRIBITEK_TRAK)+IF(Kosovnica!I174=2,Kosovnica!D174+PRIBITEK_TRAK)+IF(Kosovnica!J174=2,Kosovnica!D174+PRIBITEK_TRAK))/1000)*Kosovnica!E174,0)</f>
        <v>0</v>
      </c>
      <c r="T171" s="78" t="str">
        <f t="shared" si="41"/>
        <v/>
      </c>
      <c r="U171" s="47"/>
      <c r="V171" s="7" t="str">
        <f t="shared" si="42"/>
        <v/>
      </c>
      <c r="W171" s="7" t="str">
        <f t="shared" si="32"/>
        <v/>
      </c>
      <c r="X171" s="7" t="str" cm="1">
        <f t="array" ref="X171">IF(B171&lt;&gt;"",IF(SUMPRODUCT(--(ISNUMBER(SEARCH(LEPI36, Kosovnica!K174)))) &gt; 0, TRUE, FALSE),"")</f>
        <v/>
      </c>
      <c r="Z171" s="48" t="str">
        <f t="shared" si="43"/>
        <v/>
      </c>
      <c r="AA171" s="7">
        <f t="shared" si="44"/>
        <v>0</v>
      </c>
    </row>
    <row r="172" spans="1:27" ht="15" x14ac:dyDescent="0.2">
      <c r="A172" s="44">
        <f t="shared" si="33"/>
        <v>160</v>
      </c>
      <c r="B172" s="45" t="str">
        <f>IF(Kosovnica!B175&lt;&gt;"",Kosovnica!B175,"")</f>
        <v/>
      </c>
      <c r="C172" s="46" t="str">
        <f>IF(Kosovnica!L175&lt;&gt;"",Kosovnica!L175,"")</f>
        <v/>
      </c>
      <c r="D172" s="74" t="str">
        <f>IF(B172&lt;&gt;"",(((Kosovnica!C175)*(Kosovnica!D175))*Kosovnica!E175*(IF(X172=TRUE,2,1)))/1000000,"")</f>
        <v/>
      </c>
      <c r="E172" s="74" t="str">
        <f t="shared" si="34"/>
        <v/>
      </c>
      <c r="F172" s="80" t="str">
        <f t="shared" si="35"/>
        <v/>
      </c>
      <c r="G172" s="74" t="str">
        <f t="shared" si="36"/>
        <v/>
      </c>
      <c r="H172" s="76" t="str">
        <f t="shared" si="37"/>
        <v/>
      </c>
      <c r="I172" s="76"/>
      <c r="J172" s="77">
        <f>IF(X172=FALSE,((IF(Kosovnica!G175=1,Kosovnica!C175+PRIBITEK_TRAK)+IF(Kosovnica!H175=1,Kosovnica!C175+PRIBITEK_TRAK)+IF(Kosovnica!I175=1,Kosovnica!D175+PRIBITEK_TRAK)+IF(Kosovnica!J175=1,Kosovnica!D175+PRIBITEK_TRAK))/1000)*Kosovnica!E175,0)</f>
        <v>0</v>
      </c>
      <c r="K172" s="78" t="str">
        <f t="shared" si="38"/>
        <v/>
      </c>
      <c r="L172" s="75"/>
      <c r="M172" s="77">
        <f>IF(X172=FALSE,((IF(Kosovnica!G175=2,Kosovnica!C175+PRIBITEK_TRAK)+IF(Kosovnica!H175=2,Kosovnica!C175+PRIBITEK_TRAK)+IF(Kosovnica!I175=2,Kosovnica!D175+PRIBITEK_TRAK)+IF(Kosovnica!J175=2,Kosovnica!D175+PRIBITEK_TRAK))/1000)*Kosovnica!E175,0)</f>
        <v>0</v>
      </c>
      <c r="N172" s="78" t="str">
        <f t="shared" si="39"/>
        <v/>
      </c>
      <c r="O172" s="75"/>
      <c r="P172" s="77">
        <f>IF(X172=TRUE,((IF(Kosovnica!G175=1,Kosovnica!C175+PRIBITEK_TRAK)+IF(Kosovnica!H175=1,Kosovnica!C175+PRIBITEK_TRAK)+IF(Kosovnica!I175=1,Kosovnica!D175+PRIBITEK_TRAK)+IF(Kosovnica!J175=1,Kosovnica!D175+PRIBITEK_TRAK))/1000)*Kosovnica!E175,0)</f>
        <v>0</v>
      </c>
      <c r="Q172" s="78" t="str">
        <f t="shared" si="40"/>
        <v/>
      </c>
      <c r="R172" s="75"/>
      <c r="S172" s="77">
        <f>IF(X172=TRUE,((IF(Kosovnica!G175=2,Kosovnica!C175+PRIBITEK_TRAK)+IF(Kosovnica!H175=2,Kosovnica!C175+PRIBITEK_TRAK)+IF(Kosovnica!I175=2,Kosovnica!D175+PRIBITEK_TRAK)+IF(Kosovnica!J175=2,Kosovnica!D175+PRIBITEK_TRAK))/1000)*Kosovnica!E175,0)</f>
        <v>0</v>
      </c>
      <c r="T172" s="78" t="str">
        <f t="shared" si="41"/>
        <v/>
      </c>
      <c r="U172" s="47"/>
      <c r="V172" s="7" t="str">
        <f t="shared" si="42"/>
        <v/>
      </c>
      <c r="W172" s="7" t="str">
        <f t="shared" si="32"/>
        <v/>
      </c>
      <c r="X172" s="7" t="str" cm="1">
        <f t="array" ref="X172">IF(B172&lt;&gt;"",IF(SUMPRODUCT(--(ISNUMBER(SEARCH(LEPI36, Kosovnica!K175)))) &gt; 0, TRUE, FALSE),"")</f>
        <v/>
      </c>
      <c r="Z172" s="48" t="str">
        <f t="shared" si="43"/>
        <v/>
      </c>
      <c r="AA172" s="7">
        <f t="shared" si="44"/>
        <v>0</v>
      </c>
    </row>
    <row r="173" spans="1:27" ht="15" x14ac:dyDescent="0.2">
      <c r="A173" s="44">
        <f t="shared" si="33"/>
        <v>161</v>
      </c>
      <c r="B173" s="45" t="str">
        <f>IF(Kosovnica!B176&lt;&gt;"",Kosovnica!B176,"")</f>
        <v/>
      </c>
      <c r="C173" s="46" t="str">
        <f>IF(Kosovnica!L176&lt;&gt;"",Kosovnica!L176,"")</f>
        <v/>
      </c>
      <c r="D173" s="74" t="str">
        <f>IF(B173&lt;&gt;"",(((Kosovnica!C176)*(Kosovnica!D176))*Kosovnica!E176*(IF(X173=TRUE,2,1)))/1000000,"")</f>
        <v/>
      </c>
      <c r="E173" s="74" t="str">
        <f t="shared" si="34"/>
        <v/>
      </c>
      <c r="F173" s="80" t="str">
        <f t="shared" si="35"/>
        <v/>
      </c>
      <c r="G173" s="74" t="str">
        <f t="shared" si="36"/>
        <v/>
      </c>
      <c r="H173" s="76" t="str">
        <f t="shared" si="37"/>
        <v/>
      </c>
      <c r="I173" s="76"/>
      <c r="J173" s="77">
        <f>IF(X173=FALSE,((IF(Kosovnica!G176=1,Kosovnica!C176+PRIBITEK_TRAK)+IF(Kosovnica!H176=1,Kosovnica!C176+PRIBITEK_TRAK)+IF(Kosovnica!I176=1,Kosovnica!D176+PRIBITEK_TRAK)+IF(Kosovnica!J176=1,Kosovnica!D176+PRIBITEK_TRAK))/1000)*Kosovnica!E176,0)</f>
        <v>0</v>
      </c>
      <c r="K173" s="78" t="str">
        <f t="shared" si="38"/>
        <v/>
      </c>
      <c r="L173" s="75"/>
      <c r="M173" s="77">
        <f>IF(X173=FALSE,((IF(Kosovnica!G176=2,Kosovnica!C176+PRIBITEK_TRAK)+IF(Kosovnica!H176=2,Kosovnica!C176+PRIBITEK_TRAK)+IF(Kosovnica!I176=2,Kosovnica!D176+PRIBITEK_TRAK)+IF(Kosovnica!J176=2,Kosovnica!D176+PRIBITEK_TRAK))/1000)*Kosovnica!E176,0)</f>
        <v>0</v>
      </c>
      <c r="N173" s="78" t="str">
        <f t="shared" si="39"/>
        <v/>
      </c>
      <c r="O173" s="75"/>
      <c r="P173" s="77">
        <f>IF(X173=TRUE,((IF(Kosovnica!G176=1,Kosovnica!C176+PRIBITEK_TRAK)+IF(Kosovnica!H176=1,Kosovnica!C176+PRIBITEK_TRAK)+IF(Kosovnica!I176=1,Kosovnica!D176+PRIBITEK_TRAK)+IF(Kosovnica!J176=1,Kosovnica!D176+PRIBITEK_TRAK))/1000)*Kosovnica!E176,0)</f>
        <v>0</v>
      </c>
      <c r="Q173" s="78" t="str">
        <f t="shared" si="40"/>
        <v/>
      </c>
      <c r="R173" s="75"/>
      <c r="S173" s="77">
        <f>IF(X173=TRUE,((IF(Kosovnica!G176=2,Kosovnica!C176+PRIBITEK_TRAK)+IF(Kosovnica!H176=2,Kosovnica!C176+PRIBITEK_TRAK)+IF(Kosovnica!I176=2,Kosovnica!D176+PRIBITEK_TRAK)+IF(Kosovnica!J176=2,Kosovnica!D176+PRIBITEK_TRAK))/1000)*Kosovnica!E176,0)</f>
        <v>0</v>
      </c>
      <c r="T173" s="78" t="str">
        <f t="shared" si="41"/>
        <v/>
      </c>
      <c r="U173" s="47"/>
      <c r="V173" s="7" t="str">
        <f t="shared" si="42"/>
        <v/>
      </c>
      <c r="W173" s="7" t="str">
        <f t="shared" si="32"/>
        <v/>
      </c>
      <c r="X173" s="7" t="str" cm="1">
        <f t="array" ref="X173">IF(B173&lt;&gt;"",IF(SUMPRODUCT(--(ISNUMBER(SEARCH(LEPI36, Kosovnica!K176)))) &gt; 0, TRUE, FALSE),"")</f>
        <v/>
      </c>
      <c r="Z173" s="48" t="str">
        <f t="shared" si="43"/>
        <v/>
      </c>
      <c r="AA173" s="7">
        <f t="shared" si="44"/>
        <v>0</v>
      </c>
    </row>
    <row r="174" spans="1:27" ht="15" x14ac:dyDescent="0.2">
      <c r="A174" s="44">
        <f t="shared" si="33"/>
        <v>162</v>
      </c>
      <c r="B174" s="45" t="str">
        <f>IF(Kosovnica!B177&lt;&gt;"",Kosovnica!B177,"")</f>
        <v/>
      </c>
      <c r="C174" s="46" t="str">
        <f>IF(Kosovnica!L177&lt;&gt;"",Kosovnica!L177,"")</f>
        <v/>
      </c>
      <c r="D174" s="74" t="str">
        <f>IF(B174&lt;&gt;"",(((Kosovnica!C177)*(Kosovnica!D177))*Kosovnica!E177*(IF(X174=TRUE,2,1)))/1000000,"")</f>
        <v/>
      </c>
      <c r="E174" s="74" t="str">
        <f t="shared" si="34"/>
        <v/>
      </c>
      <c r="F174" s="80" t="str">
        <f t="shared" si="35"/>
        <v/>
      </c>
      <c r="G174" s="74" t="str">
        <f t="shared" si="36"/>
        <v/>
      </c>
      <c r="H174" s="76" t="str">
        <f t="shared" si="37"/>
        <v/>
      </c>
      <c r="I174" s="76"/>
      <c r="J174" s="77">
        <f>IF(X174=FALSE,((IF(Kosovnica!G177=1,Kosovnica!C177+PRIBITEK_TRAK)+IF(Kosovnica!H177=1,Kosovnica!C177+PRIBITEK_TRAK)+IF(Kosovnica!I177=1,Kosovnica!D177+PRIBITEK_TRAK)+IF(Kosovnica!J177=1,Kosovnica!D177+PRIBITEK_TRAK))/1000)*Kosovnica!E177,0)</f>
        <v>0</v>
      </c>
      <c r="K174" s="78" t="str">
        <f t="shared" si="38"/>
        <v/>
      </c>
      <c r="L174" s="75"/>
      <c r="M174" s="77">
        <f>IF(X174=FALSE,((IF(Kosovnica!G177=2,Kosovnica!C177+PRIBITEK_TRAK)+IF(Kosovnica!H177=2,Kosovnica!C177+PRIBITEK_TRAK)+IF(Kosovnica!I177=2,Kosovnica!D177+PRIBITEK_TRAK)+IF(Kosovnica!J177=2,Kosovnica!D177+PRIBITEK_TRAK))/1000)*Kosovnica!E177,0)</f>
        <v>0</v>
      </c>
      <c r="N174" s="78" t="str">
        <f t="shared" si="39"/>
        <v/>
      </c>
      <c r="O174" s="75"/>
      <c r="P174" s="77">
        <f>IF(X174=TRUE,((IF(Kosovnica!G177=1,Kosovnica!C177+PRIBITEK_TRAK)+IF(Kosovnica!H177=1,Kosovnica!C177+PRIBITEK_TRAK)+IF(Kosovnica!I177=1,Kosovnica!D177+PRIBITEK_TRAK)+IF(Kosovnica!J177=1,Kosovnica!D177+PRIBITEK_TRAK))/1000)*Kosovnica!E177,0)</f>
        <v>0</v>
      </c>
      <c r="Q174" s="78" t="str">
        <f t="shared" si="40"/>
        <v/>
      </c>
      <c r="R174" s="75"/>
      <c r="S174" s="77">
        <f>IF(X174=TRUE,((IF(Kosovnica!G177=2,Kosovnica!C177+PRIBITEK_TRAK)+IF(Kosovnica!H177=2,Kosovnica!C177+PRIBITEK_TRAK)+IF(Kosovnica!I177=2,Kosovnica!D177+PRIBITEK_TRAK)+IF(Kosovnica!J177=2,Kosovnica!D177+PRIBITEK_TRAK))/1000)*Kosovnica!E177,0)</f>
        <v>0</v>
      </c>
      <c r="T174" s="78" t="str">
        <f t="shared" si="41"/>
        <v/>
      </c>
      <c r="U174" s="47"/>
      <c r="V174" s="7" t="str">
        <f t="shared" si="42"/>
        <v/>
      </c>
      <c r="W174" s="7" t="str">
        <f t="shared" si="32"/>
        <v/>
      </c>
      <c r="X174" s="7" t="str" cm="1">
        <f t="array" ref="X174">IF(B174&lt;&gt;"",IF(SUMPRODUCT(--(ISNUMBER(SEARCH(LEPI36, Kosovnica!K177)))) &gt; 0, TRUE, FALSE),"")</f>
        <v/>
      </c>
      <c r="Z174" s="48" t="str">
        <f t="shared" si="43"/>
        <v/>
      </c>
      <c r="AA174" s="7">
        <f t="shared" si="44"/>
        <v>0</v>
      </c>
    </row>
    <row r="175" spans="1:27" ht="15" x14ac:dyDescent="0.2">
      <c r="A175" s="44">
        <f t="shared" si="33"/>
        <v>163</v>
      </c>
      <c r="B175" s="45" t="str">
        <f>IF(Kosovnica!B178&lt;&gt;"",Kosovnica!B178,"")</f>
        <v/>
      </c>
      <c r="C175" s="46" t="str">
        <f>IF(Kosovnica!L178&lt;&gt;"",Kosovnica!L178,"")</f>
        <v/>
      </c>
      <c r="D175" s="74" t="str">
        <f>IF(B175&lt;&gt;"",(((Kosovnica!C178)*(Kosovnica!D178))*Kosovnica!E178*(IF(X175=TRUE,2,1)))/1000000,"")</f>
        <v/>
      </c>
      <c r="E175" s="74" t="str">
        <f t="shared" si="34"/>
        <v/>
      </c>
      <c r="F175" s="80" t="str">
        <f t="shared" si="35"/>
        <v/>
      </c>
      <c r="G175" s="74" t="str">
        <f t="shared" si="36"/>
        <v/>
      </c>
      <c r="H175" s="76" t="str">
        <f t="shared" si="37"/>
        <v/>
      </c>
      <c r="I175" s="76"/>
      <c r="J175" s="77">
        <f>IF(X175=FALSE,((IF(Kosovnica!G178=1,Kosovnica!C178+PRIBITEK_TRAK)+IF(Kosovnica!H178=1,Kosovnica!C178+PRIBITEK_TRAK)+IF(Kosovnica!I178=1,Kosovnica!D178+PRIBITEK_TRAK)+IF(Kosovnica!J178=1,Kosovnica!D178+PRIBITEK_TRAK))/1000)*Kosovnica!E178,0)</f>
        <v>0</v>
      </c>
      <c r="K175" s="78" t="str">
        <f t="shared" si="38"/>
        <v/>
      </c>
      <c r="L175" s="75"/>
      <c r="M175" s="77">
        <f>IF(X175=FALSE,((IF(Kosovnica!G178=2,Kosovnica!C178+PRIBITEK_TRAK)+IF(Kosovnica!H178=2,Kosovnica!C178+PRIBITEK_TRAK)+IF(Kosovnica!I178=2,Kosovnica!D178+PRIBITEK_TRAK)+IF(Kosovnica!J178=2,Kosovnica!D178+PRIBITEK_TRAK))/1000)*Kosovnica!E178,0)</f>
        <v>0</v>
      </c>
      <c r="N175" s="78" t="str">
        <f t="shared" si="39"/>
        <v/>
      </c>
      <c r="O175" s="75"/>
      <c r="P175" s="77">
        <f>IF(X175=TRUE,((IF(Kosovnica!G178=1,Kosovnica!C178+PRIBITEK_TRAK)+IF(Kosovnica!H178=1,Kosovnica!C178+PRIBITEK_TRAK)+IF(Kosovnica!I178=1,Kosovnica!D178+PRIBITEK_TRAK)+IF(Kosovnica!J178=1,Kosovnica!D178+PRIBITEK_TRAK))/1000)*Kosovnica!E178,0)</f>
        <v>0</v>
      </c>
      <c r="Q175" s="78" t="str">
        <f t="shared" si="40"/>
        <v/>
      </c>
      <c r="R175" s="75"/>
      <c r="S175" s="77">
        <f>IF(X175=TRUE,((IF(Kosovnica!G178=2,Kosovnica!C178+PRIBITEK_TRAK)+IF(Kosovnica!H178=2,Kosovnica!C178+PRIBITEK_TRAK)+IF(Kosovnica!I178=2,Kosovnica!D178+PRIBITEK_TRAK)+IF(Kosovnica!J178=2,Kosovnica!D178+PRIBITEK_TRAK))/1000)*Kosovnica!E178,0)</f>
        <v>0</v>
      </c>
      <c r="T175" s="78" t="str">
        <f t="shared" si="41"/>
        <v/>
      </c>
      <c r="U175" s="47"/>
      <c r="V175" s="7" t="str">
        <f t="shared" si="42"/>
        <v/>
      </c>
      <c r="W175" s="7" t="str">
        <f t="shared" si="32"/>
        <v/>
      </c>
      <c r="X175" s="7" t="str" cm="1">
        <f t="array" ref="X175">IF(B175&lt;&gt;"",IF(SUMPRODUCT(--(ISNUMBER(SEARCH(LEPI36, Kosovnica!K178)))) &gt; 0, TRUE, FALSE),"")</f>
        <v/>
      </c>
      <c r="Z175" s="48" t="str">
        <f t="shared" si="43"/>
        <v/>
      </c>
      <c r="AA175" s="7">
        <f t="shared" si="44"/>
        <v>0</v>
      </c>
    </row>
    <row r="176" spans="1:27" ht="15" x14ac:dyDescent="0.2">
      <c r="A176" s="44">
        <f t="shared" si="33"/>
        <v>164</v>
      </c>
      <c r="B176" s="45" t="str">
        <f>IF(Kosovnica!B179&lt;&gt;"",Kosovnica!B179,"")</f>
        <v/>
      </c>
      <c r="C176" s="46" t="str">
        <f>IF(Kosovnica!L179&lt;&gt;"",Kosovnica!L179,"")</f>
        <v/>
      </c>
      <c r="D176" s="74" t="str">
        <f>IF(B176&lt;&gt;"",(((Kosovnica!C179)*(Kosovnica!D179))*Kosovnica!E179*(IF(X176=TRUE,2,1)))/1000000,"")</f>
        <v/>
      </c>
      <c r="E176" s="74" t="str">
        <f t="shared" si="34"/>
        <v/>
      </c>
      <c r="F176" s="80" t="str">
        <f t="shared" si="35"/>
        <v/>
      </c>
      <c r="G176" s="74" t="str">
        <f t="shared" si="36"/>
        <v/>
      </c>
      <c r="H176" s="76" t="str">
        <f t="shared" si="37"/>
        <v/>
      </c>
      <c r="I176" s="76"/>
      <c r="J176" s="77">
        <f>IF(X176=FALSE,((IF(Kosovnica!G179=1,Kosovnica!C179+PRIBITEK_TRAK)+IF(Kosovnica!H179=1,Kosovnica!C179+PRIBITEK_TRAK)+IF(Kosovnica!I179=1,Kosovnica!D179+PRIBITEK_TRAK)+IF(Kosovnica!J179=1,Kosovnica!D179+PRIBITEK_TRAK))/1000)*Kosovnica!E179,0)</f>
        <v>0</v>
      </c>
      <c r="K176" s="78" t="str">
        <f t="shared" si="38"/>
        <v/>
      </c>
      <c r="L176" s="75"/>
      <c r="M176" s="77">
        <f>IF(X176=FALSE,((IF(Kosovnica!G179=2,Kosovnica!C179+PRIBITEK_TRAK)+IF(Kosovnica!H179=2,Kosovnica!C179+PRIBITEK_TRAK)+IF(Kosovnica!I179=2,Kosovnica!D179+PRIBITEK_TRAK)+IF(Kosovnica!J179=2,Kosovnica!D179+PRIBITEK_TRAK))/1000)*Kosovnica!E179,0)</f>
        <v>0</v>
      </c>
      <c r="N176" s="78" t="str">
        <f t="shared" si="39"/>
        <v/>
      </c>
      <c r="O176" s="75"/>
      <c r="P176" s="77">
        <f>IF(X176=TRUE,((IF(Kosovnica!G179=1,Kosovnica!C179+PRIBITEK_TRAK)+IF(Kosovnica!H179=1,Kosovnica!C179+PRIBITEK_TRAK)+IF(Kosovnica!I179=1,Kosovnica!D179+PRIBITEK_TRAK)+IF(Kosovnica!J179=1,Kosovnica!D179+PRIBITEK_TRAK))/1000)*Kosovnica!E179,0)</f>
        <v>0</v>
      </c>
      <c r="Q176" s="78" t="str">
        <f t="shared" si="40"/>
        <v/>
      </c>
      <c r="R176" s="75"/>
      <c r="S176" s="77">
        <f>IF(X176=TRUE,((IF(Kosovnica!G179=2,Kosovnica!C179+PRIBITEK_TRAK)+IF(Kosovnica!H179=2,Kosovnica!C179+PRIBITEK_TRAK)+IF(Kosovnica!I179=2,Kosovnica!D179+PRIBITEK_TRAK)+IF(Kosovnica!J179=2,Kosovnica!D179+PRIBITEK_TRAK))/1000)*Kosovnica!E179,0)</f>
        <v>0</v>
      </c>
      <c r="T176" s="78" t="str">
        <f t="shared" si="41"/>
        <v/>
      </c>
      <c r="U176" s="47"/>
      <c r="V176" s="7" t="str">
        <f t="shared" si="42"/>
        <v/>
      </c>
      <c r="W176" s="7" t="str">
        <f t="shared" si="32"/>
        <v/>
      </c>
      <c r="X176" s="7" t="str" cm="1">
        <f t="array" ref="X176">IF(B176&lt;&gt;"",IF(SUMPRODUCT(--(ISNUMBER(SEARCH(LEPI36, Kosovnica!K179)))) &gt; 0, TRUE, FALSE),"")</f>
        <v/>
      </c>
      <c r="Z176" s="48" t="str">
        <f t="shared" si="43"/>
        <v/>
      </c>
      <c r="AA176" s="7">
        <f t="shared" si="44"/>
        <v>0</v>
      </c>
    </row>
    <row r="177" spans="1:27" ht="15" x14ac:dyDescent="0.2">
      <c r="A177" s="44">
        <f t="shared" si="33"/>
        <v>165</v>
      </c>
      <c r="B177" s="45" t="str">
        <f>IF(Kosovnica!B180&lt;&gt;"",Kosovnica!B180,"")</f>
        <v/>
      </c>
      <c r="C177" s="46" t="str">
        <f>IF(Kosovnica!L180&lt;&gt;"",Kosovnica!L180,"")</f>
        <v/>
      </c>
      <c r="D177" s="74" t="str">
        <f>IF(B177&lt;&gt;"",(((Kosovnica!C180)*(Kosovnica!D180))*Kosovnica!E180*(IF(X177=TRUE,2,1)))/1000000,"")</f>
        <v/>
      </c>
      <c r="E177" s="74" t="str">
        <f t="shared" si="34"/>
        <v/>
      </c>
      <c r="F177" s="80" t="str">
        <f t="shared" si="35"/>
        <v/>
      </c>
      <c r="G177" s="74" t="str">
        <f t="shared" si="36"/>
        <v/>
      </c>
      <c r="H177" s="76" t="str">
        <f t="shared" si="37"/>
        <v/>
      </c>
      <c r="I177" s="76"/>
      <c r="J177" s="77">
        <f>IF(X177=FALSE,((IF(Kosovnica!G180=1,Kosovnica!C180+PRIBITEK_TRAK)+IF(Kosovnica!H180=1,Kosovnica!C180+PRIBITEK_TRAK)+IF(Kosovnica!I180=1,Kosovnica!D180+PRIBITEK_TRAK)+IF(Kosovnica!J180=1,Kosovnica!D180+PRIBITEK_TRAK))/1000)*Kosovnica!E180,0)</f>
        <v>0</v>
      </c>
      <c r="K177" s="78" t="str">
        <f t="shared" si="38"/>
        <v/>
      </c>
      <c r="L177" s="75"/>
      <c r="M177" s="77">
        <f>IF(X177=FALSE,((IF(Kosovnica!G180=2,Kosovnica!C180+PRIBITEK_TRAK)+IF(Kosovnica!H180=2,Kosovnica!C180+PRIBITEK_TRAK)+IF(Kosovnica!I180=2,Kosovnica!D180+PRIBITEK_TRAK)+IF(Kosovnica!J180=2,Kosovnica!D180+PRIBITEK_TRAK))/1000)*Kosovnica!E180,0)</f>
        <v>0</v>
      </c>
      <c r="N177" s="78" t="str">
        <f t="shared" si="39"/>
        <v/>
      </c>
      <c r="O177" s="75"/>
      <c r="P177" s="77">
        <f>IF(X177=TRUE,((IF(Kosovnica!G180=1,Kosovnica!C180+PRIBITEK_TRAK)+IF(Kosovnica!H180=1,Kosovnica!C180+PRIBITEK_TRAK)+IF(Kosovnica!I180=1,Kosovnica!D180+PRIBITEK_TRAK)+IF(Kosovnica!J180=1,Kosovnica!D180+PRIBITEK_TRAK))/1000)*Kosovnica!E180,0)</f>
        <v>0</v>
      </c>
      <c r="Q177" s="78" t="str">
        <f t="shared" si="40"/>
        <v/>
      </c>
      <c r="R177" s="75"/>
      <c r="S177" s="77">
        <f>IF(X177=TRUE,((IF(Kosovnica!G180=2,Kosovnica!C180+PRIBITEK_TRAK)+IF(Kosovnica!H180=2,Kosovnica!C180+PRIBITEK_TRAK)+IF(Kosovnica!I180=2,Kosovnica!D180+PRIBITEK_TRAK)+IF(Kosovnica!J180=2,Kosovnica!D180+PRIBITEK_TRAK))/1000)*Kosovnica!E180,0)</f>
        <v>0</v>
      </c>
      <c r="T177" s="78" t="str">
        <f t="shared" si="41"/>
        <v/>
      </c>
      <c r="U177" s="47"/>
      <c r="V177" s="7" t="str">
        <f t="shared" si="42"/>
        <v/>
      </c>
      <c r="W177" s="7" t="str">
        <f t="shared" si="32"/>
        <v/>
      </c>
      <c r="X177" s="7" t="str" cm="1">
        <f t="array" ref="X177">IF(B177&lt;&gt;"",IF(SUMPRODUCT(--(ISNUMBER(SEARCH(LEPI36, Kosovnica!K180)))) &gt; 0, TRUE, FALSE),"")</f>
        <v/>
      </c>
      <c r="Z177" s="48" t="str">
        <f t="shared" si="43"/>
        <v/>
      </c>
      <c r="AA177" s="7">
        <f t="shared" si="44"/>
        <v>0</v>
      </c>
    </row>
    <row r="178" spans="1:27" ht="15" x14ac:dyDescent="0.2">
      <c r="A178" s="44">
        <f t="shared" si="33"/>
        <v>166</v>
      </c>
      <c r="B178" s="45" t="str">
        <f>IF(Kosovnica!B181&lt;&gt;"",Kosovnica!B181,"")</f>
        <v/>
      </c>
      <c r="C178" s="46" t="str">
        <f>IF(Kosovnica!L181&lt;&gt;"",Kosovnica!L181,"")</f>
        <v/>
      </c>
      <c r="D178" s="74" t="str">
        <f>IF(B178&lt;&gt;"",(((Kosovnica!C181)*(Kosovnica!D181))*Kosovnica!E181*(IF(X178=TRUE,2,1)))/1000000,"")</f>
        <v/>
      </c>
      <c r="E178" s="74" t="str">
        <f t="shared" si="34"/>
        <v/>
      </c>
      <c r="F178" s="80" t="str">
        <f t="shared" si="35"/>
        <v/>
      </c>
      <c r="G178" s="74" t="str">
        <f t="shared" si="36"/>
        <v/>
      </c>
      <c r="H178" s="76" t="str">
        <f t="shared" si="37"/>
        <v/>
      </c>
      <c r="I178" s="76"/>
      <c r="J178" s="77">
        <f>IF(X178=FALSE,((IF(Kosovnica!G181=1,Kosovnica!C181+PRIBITEK_TRAK)+IF(Kosovnica!H181=1,Kosovnica!C181+PRIBITEK_TRAK)+IF(Kosovnica!I181=1,Kosovnica!D181+PRIBITEK_TRAK)+IF(Kosovnica!J181=1,Kosovnica!D181+PRIBITEK_TRAK))/1000)*Kosovnica!E181,0)</f>
        <v>0</v>
      </c>
      <c r="K178" s="78" t="str">
        <f t="shared" si="38"/>
        <v/>
      </c>
      <c r="L178" s="75"/>
      <c r="M178" s="77">
        <f>IF(X178=FALSE,((IF(Kosovnica!G181=2,Kosovnica!C181+PRIBITEK_TRAK)+IF(Kosovnica!H181=2,Kosovnica!C181+PRIBITEK_TRAK)+IF(Kosovnica!I181=2,Kosovnica!D181+PRIBITEK_TRAK)+IF(Kosovnica!J181=2,Kosovnica!D181+PRIBITEK_TRAK))/1000)*Kosovnica!E181,0)</f>
        <v>0</v>
      </c>
      <c r="N178" s="78" t="str">
        <f t="shared" si="39"/>
        <v/>
      </c>
      <c r="O178" s="75"/>
      <c r="P178" s="77">
        <f>IF(X178=TRUE,((IF(Kosovnica!G181=1,Kosovnica!C181+PRIBITEK_TRAK)+IF(Kosovnica!H181=1,Kosovnica!C181+PRIBITEK_TRAK)+IF(Kosovnica!I181=1,Kosovnica!D181+PRIBITEK_TRAK)+IF(Kosovnica!J181=1,Kosovnica!D181+PRIBITEK_TRAK))/1000)*Kosovnica!E181,0)</f>
        <v>0</v>
      </c>
      <c r="Q178" s="78" t="str">
        <f t="shared" si="40"/>
        <v/>
      </c>
      <c r="R178" s="75"/>
      <c r="S178" s="77">
        <f>IF(X178=TRUE,((IF(Kosovnica!G181=2,Kosovnica!C181+PRIBITEK_TRAK)+IF(Kosovnica!H181=2,Kosovnica!C181+PRIBITEK_TRAK)+IF(Kosovnica!I181=2,Kosovnica!D181+PRIBITEK_TRAK)+IF(Kosovnica!J181=2,Kosovnica!D181+PRIBITEK_TRAK))/1000)*Kosovnica!E181,0)</f>
        <v>0</v>
      </c>
      <c r="T178" s="78" t="str">
        <f t="shared" si="41"/>
        <v/>
      </c>
      <c r="U178" s="47"/>
      <c r="V178" s="7" t="str">
        <f t="shared" si="42"/>
        <v/>
      </c>
      <c r="W178" s="7" t="str">
        <f t="shared" si="32"/>
        <v/>
      </c>
      <c r="X178" s="7" t="str" cm="1">
        <f t="array" ref="X178">IF(B178&lt;&gt;"",IF(SUMPRODUCT(--(ISNUMBER(SEARCH(LEPI36, Kosovnica!K181)))) &gt; 0, TRUE, FALSE),"")</f>
        <v/>
      </c>
      <c r="Z178" s="48" t="str">
        <f t="shared" si="43"/>
        <v/>
      </c>
      <c r="AA178" s="7">
        <f t="shared" si="44"/>
        <v>0</v>
      </c>
    </row>
    <row r="179" spans="1:27" ht="15" x14ac:dyDescent="0.2">
      <c r="A179" s="44">
        <f t="shared" si="33"/>
        <v>167</v>
      </c>
      <c r="B179" s="45" t="str">
        <f>IF(Kosovnica!B182&lt;&gt;"",Kosovnica!B182,"")</f>
        <v/>
      </c>
      <c r="C179" s="46" t="str">
        <f>IF(Kosovnica!L182&lt;&gt;"",Kosovnica!L182,"")</f>
        <v/>
      </c>
      <c r="D179" s="74" t="str">
        <f>IF(B179&lt;&gt;"",(((Kosovnica!C182)*(Kosovnica!D182))*Kosovnica!E182*(IF(X179=TRUE,2,1)))/1000000,"")</f>
        <v/>
      </c>
      <c r="E179" s="74" t="str">
        <f t="shared" si="34"/>
        <v/>
      </c>
      <c r="F179" s="80" t="str">
        <f t="shared" si="35"/>
        <v/>
      </c>
      <c r="G179" s="74" t="str">
        <f t="shared" si="36"/>
        <v/>
      </c>
      <c r="H179" s="76" t="str">
        <f t="shared" si="37"/>
        <v/>
      </c>
      <c r="I179" s="76"/>
      <c r="J179" s="77">
        <f>IF(X179=FALSE,((IF(Kosovnica!G182=1,Kosovnica!C182+PRIBITEK_TRAK)+IF(Kosovnica!H182=1,Kosovnica!C182+PRIBITEK_TRAK)+IF(Kosovnica!I182=1,Kosovnica!D182+PRIBITEK_TRAK)+IF(Kosovnica!J182=1,Kosovnica!D182+PRIBITEK_TRAK))/1000)*Kosovnica!E182,0)</f>
        <v>0</v>
      </c>
      <c r="K179" s="78" t="str">
        <f t="shared" si="38"/>
        <v/>
      </c>
      <c r="L179" s="75"/>
      <c r="M179" s="77">
        <f>IF(X179=FALSE,((IF(Kosovnica!G182=2,Kosovnica!C182+PRIBITEK_TRAK)+IF(Kosovnica!H182=2,Kosovnica!C182+PRIBITEK_TRAK)+IF(Kosovnica!I182=2,Kosovnica!D182+PRIBITEK_TRAK)+IF(Kosovnica!J182=2,Kosovnica!D182+PRIBITEK_TRAK))/1000)*Kosovnica!E182,0)</f>
        <v>0</v>
      </c>
      <c r="N179" s="78" t="str">
        <f t="shared" si="39"/>
        <v/>
      </c>
      <c r="O179" s="75"/>
      <c r="P179" s="77">
        <f>IF(X179=TRUE,((IF(Kosovnica!G182=1,Kosovnica!C182+PRIBITEK_TRAK)+IF(Kosovnica!H182=1,Kosovnica!C182+PRIBITEK_TRAK)+IF(Kosovnica!I182=1,Kosovnica!D182+PRIBITEK_TRAK)+IF(Kosovnica!J182=1,Kosovnica!D182+PRIBITEK_TRAK))/1000)*Kosovnica!E182,0)</f>
        <v>0</v>
      </c>
      <c r="Q179" s="78" t="str">
        <f t="shared" si="40"/>
        <v/>
      </c>
      <c r="R179" s="75"/>
      <c r="S179" s="77">
        <f>IF(X179=TRUE,((IF(Kosovnica!G182=2,Kosovnica!C182+PRIBITEK_TRAK)+IF(Kosovnica!H182=2,Kosovnica!C182+PRIBITEK_TRAK)+IF(Kosovnica!I182=2,Kosovnica!D182+PRIBITEK_TRAK)+IF(Kosovnica!J182=2,Kosovnica!D182+PRIBITEK_TRAK))/1000)*Kosovnica!E182,0)</f>
        <v>0</v>
      </c>
      <c r="T179" s="78" t="str">
        <f t="shared" si="41"/>
        <v/>
      </c>
      <c r="U179" s="47"/>
      <c r="V179" s="7" t="str">
        <f t="shared" si="42"/>
        <v/>
      </c>
      <c r="W179" s="7" t="str">
        <f t="shared" si="32"/>
        <v/>
      </c>
      <c r="X179" s="7" t="str" cm="1">
        <f t="array" ref="X179">IF(B179&lt;&gt;"",IF(SUMPRODUCT(--(ISNUMBER(SEARCH(LEPI36, Kosovnica!K182)))) &gt; 0, TRUE, FALSE),"")</f>
        <v/>
      </c>
      <c r="Z179" s="48" t="str">
        <f t="shared" si="43"/>
        <v/>
      </c>
      <c r="AA179" s="7">
        <f t="shared" si="44"/>
        <v>0</v>
      </c>
    </row>
    <row r="180" spans="1:27" ht="15" x14ac:dyDescent="0.2">
      <c r="A180" s="44">
        <f t="shared" si="33"/>
        <v>168</v>
      </c>
      <c r="B180" s="45" t="str">
        <f>IF(Kosovnica!B183&lt;&gt;"",Kosovnica!B183,"")</f>
        <v/>
      </c>
      <c r="C180" s="46" t="str">
        <f>IF(Kosovnica!L183&lt;&gt;"",Kosovnica!L183,"")</f>
        <v/>
      </c>
      <c r="D180" s="74" t="str">
        <f>IF(B180&lt;&gt;"",(((Kosovnica!C183)*(Kosovnica!D183))*Kosovnica!E183*(IF(X180=TRUE,2,1)))/1000000,"")</f>
        <v/>
      </c>
      <c r="E180" s="74" t="str">
        <f t="shared" si="34"/>
        <v/>
      </c>
      <c r="F180" s="80" t="str">
        <f t="shared" si="35"/>
        <v/>
      </c>
      <c r="G180" s="74" t="str">
        <f t="shared" si="36"/>
        <v/>
      </c>
      <c r="H180" s="76" t="str">
        <f t="shared" si="37"/>
        <v/>
      </c>
      <c r="I180" s="76"/>
      <c r="J180" s="77">
        <f>IF(X180=FALSE,((IF(Kosovnica!G183=1,Kosovnica!C183+PRIBITEK_TRAK)+IF(Kosovnica!H183=1,Kosovnica!C183+PRIBITEK_TRAK)+IF(Kosovnica!I183=1,Kosovnica!D183+PRIBITEK_TRAK)+IF(Kosovnica!J183=1,Kosovnica!D183+PRIBITEK_TRAK))/1000)*Kosovnica!E183,0)</f>
        <v>0</v>
      </c>
      <c r="K180" s="78" t="str">
        <f t="shared" si="38"/>
        <v/>
      </c>
      <c r="L180" s="75"/>
      <c r="M180" s="77">
        <f>IF(X180=FALSE,((IF(Kosovnica!G183=2,Kosovnica!C183+PRIBITEK_TRAK)+IF(Kosovnica!H183=2,Kosovnica!C183+PRIBITEK_TRAK)+IF(Kosovnica!I183=2,Kosovnica!D183+PRIBITEK_TRAK)+IF(Kosovnica!J183=2,Kosovnica!D183+PRIBITEK_TRAK))/1000)*Kosovnica!E183,0)</f>
        <v>0</v>
      </c>
      <c r="N180" s="78" t="str">
        <f t="shared" si="39"/>
        <v/>
      </c>
      <c r="O180" s="75"/>
      <c r="P180" s="77">
        <f>IF(X180=TRUE,((IF(Kosovnica!G183=1,Kosovnica!C183+PRIBITEK_TRAK)+IF(Kosovnica!H183=1,Kosovnica!C183+PRIBITEK_TRAK)+IF(Kosovnica!I183=1,Kosovnica!D183+PRIBITEK_TRAK)+IF(Kosovnica!J183=1,Kosovnica!D183+PRIBITEK_TRAK))/1000)*Kosovnica!E183,0)</f>
        <v>0</v>
      </c>
      <c r="Q180" s="78" t="str">
        <f t="shared" si="40"/>
        <v/>
      </c>
      <c r="R180" s="75"/>
      <c r="S180" s="77">
        <f>IF(X180=TRUE,((IF(Kosovnica!G183=2,Kosovnica!C183+PRIBITEK_TRAK)+IF(Kosovnica!H183=2,Kosovnica!C183+PRIBITEK_TRAK)+IF(Kosovnica!I183=2,Kosovnica!D183+PRIBITEK_TRAK)+IF(Kosovnica!J183=2,Kosovnica!D183+PRIBITEK_TRAK))/1000)*Kosovnica!E183,0)</f>
        <v>0</v>
      </c>
      <c r="T180" s="78" t="str">
        <f t="shared" si="41"/>
        <v/>
      </c>
      <c r="U180" s="47"/>
      <c r="V180" s="7" t="str">
        <f t="shared" si="42"/>
        <v/>
      </c>
      <c r="W180" s="7" t="str">
        <f t="shared" si="32"/>
        <v/>
      </c>
      <c r="X180" s="7" t="str" cm="1">
        <f t="array" ref="X180">IF(B180&lt;&gt;"",IF(SUMPRODUCT(--(ISNUMBER(SEARCH(LEPI36, Kosovnica!K183)))) &gt; 0, TRUE, FALSE),"")</f>
        <v/>
      </c>
      <c r="Z180" s="48" t="str">
        <f t="shared" si="43"/>
        <v/>
      </c>
      <c r="AA180" s="7">
        <f t="shared" si="44"/>
        <v>0</v>
      </c>
    </row>
    <row r="181" spans="1:27" ht="15" x14ac:dyDescent="0.2">
      <c r="A181" s="44">
        <f t="shared" si="33"/>
        <v>169</v>
      </c>
      <c r="B181" s="45" t="str">
        <f>IF(Kosovnica!B184&lt;&gt;"",Kosovnica!B184,"")</f>
        <v/>
      </c>
      <c r="C181" s="46" t="str">
        <f>IF(Kosovnica!L184&lt;&gt;"",Kosovnica!L184,"")</f>
        <v/>
      </c>
      <c r="D181" s="74" t="str">
        <f>IF(B181&lt;&gt;"",(((Kosovnica!C184)*(Kosovnica!D184))*Kosovnica!E184*(IF(X181=TRUE,2,1)))/1000000,"")</f>
        <v/>
      </c>
      <c r="E181" s="74" t="str">
        <f t="shared" si="34"/>
        <v/>
      </c>
      <c r="F181" s="80" t="str">
        <f t="shared" si="35"/>
        <v/>
      </c>
      <c r="G181" s="74" t="str">
        <f t="shared" si="36"/>
        <v/>
      </c>
      <c r="H181" s="76" t="str">
        <f t="shared" si="37"/>
        <v/>
      </c>
      <c r="I181" s="76"/>
      <c r="J181" s="77">
        <f>IF(X181=FALSE,((IF(Kosovnica!G184=1,Kosovnica!C184+PRIBITEK_TRAK)+IF(Kosovnica!H184=1,Kosovnica!C184+PRIBITEK_TRAK)+IF(Kosovnica!I184=1,Kosovnica!D184+PRIBITEK_TRAK)+IF(Kosovnica!J184=1,Kosovnica!D184+PRIBITEK_TRAK))/1000)*Kosovnica!E184,0)</f>
        <v>0</v>
      </c>
      <c r="K181" s="78" t="str">
        <f t="shared" si="38"/>
        <v/>
      </c>
      <c r="L181" s="75"/>
      <c r="M181" s="77">
        <f>IF(X181=FALSE,((IF(Kosovnica!G184=2,Kosovnica!C184+PRIBITEK_TRAK)+IF(Kosovnica!H184=2,Kosovnica!C184+PRIBITEK_TRAK)+IF(Kosovnica!I184=2,Kosovnica!D184+PRIBITEK_TRAK)+IF(Kosovnica!J184=2,Kosovnica!D184+PRIBITEK_TRAK))/1000)*Kosovnica!E184,0)</f>
        <v>0</v>
      </c>
      <c r="N181" s="78" t="str">
        <f t="shared" si="39"/>
        <v/>
      </c>
      <c r="O181" s="75"/>
      <c r="P181" s="77">
        <f>IF(X181=TRUE,((IF(Kosovnica!G184=1,Kosovnica!C184+PRIBITEK_TRAK)+IF(Kosovnica!H184=1,Kosovnica!C184+PRIBITEK_TRAK)+IF(Kosovnica!I184=1,Kosovnica!D184+PRIBITEK_TRAK)+IF(Kosovnica!J184=1,Kosovnica!D184+PRIBITEK_TRAK))/1000)*Kosovnica!E184,0)</f>
        <v>0</v>
      </c>
      <c r="Q181" s="78" t="str">
        <f t="shared" si="40"/>
        <v/>
      </c>
      <c r="R181" s="75"/>
      <c r="S181" s="77">
        <f>IF(X181=TRUE,((IF(Kosovnica!G184=2,Kosovnica!C184+PRIBITEK_TRAK)+IF(Kosovnica!H184=2,Kosovnica!C184+PRIBITEK_TRAK)+IF(Kosovnica!I184=2,Kosovnica!D184+PRIBITEK_TRAK)+IF(Kosovnica!J184=2,Kosovnica!D184+PRIBITEK_TRAK))/1000)*Kosovnica!E184,0)</f>
        <v>0</v>
      </c>
      <c r="T181" s="78" t="str">
        <f t="shared" si="41"/>
        <v/>
      </c>
      <c r="U181" s="47"/>
      <c r="V181" s="7" t="str">
        <f t="shared" si="42"/>
        <v/>
      </c>
      <c r="W181" s="7" t="str">
        <f t="shared" si="32"/>
        <v/>
      </c>
      <c r="X181" s="7" t="str" cm="1">
        <f t="array" ref="X181">IF(B181&lt;&gt;"",IF(SUMPRODUCT(--(ISNUMBER(SEARCH(LEPI36, Kosovnica!K184)))) &gt; 0, TRUE, FALSE),"")</f>
        <v/>
      </c>
      <c r="Z181" s="48" t="str">
        <f t="shared" si="43"/>
        <v/>
      </c>
      <c r="AA181" s="7">
        <f t="shared" si="44"/>
        <v>0</v>
      </c>
    </row>
    <row r="182" spans="1:27" ht="15" x14ac:dyDescent="0.2">
      <c r="A182" s="44">
        <f t="shared" si="33"/>
        <v>170</v>
      </c>
      <c r="B182" s="45" t="str">
        <f>IF(Kosovnica!B185&lt;&gt;"",Kosovnica!B185,"")</f>
        <v/>
      </c>
      <c r="C182" s="46" t="str">
        <f>IF(Kosovnica!L185&lt;&gt;"",Kosovnica!L185,"")</f>
        <v/>
      </c>
      <c r="D182" s="74" t="str">
        <f>IF(B182&lt;&gt;"",(((Kosovnica!C185)*(Kosovnica!D185))*Kosovnica!E185*(IF(X182=TRUE,2,1)))/1000000,"")</f>
        <v/>
      </c>
      <c r="E182" s="74" t="str">
        <f t="shared" si="34"/>
        <v/>
      </c>
      <c r="F182" s="80" t="str">
        <f t="shared" si="35"/>
        <v/>
      </c>
      <c r="G182" s="74" t="str">
        <f t="shared" si="36"/>
        <v/>
      </c>
      <c r="H182" s="76" t="str">
        <f t="shared" si="37"/>
        <v/>
      </c>
      <c r="I182" s="76"/>
      <c r="J182" s="77">
        <f>IF(X182=FALSE,((IF(Kosovnica!G185=1,Kosovnica!C185+PRIBITEK_TRAK)+IF(Kosovnica!H185=1,Kosovnica!C185+PRIBITEK_TRAK)+IF(Kosovnica!I185=1,Kosovnica!D185+PRIBITEK_TRAK)+IF(Kosovnica!J185=1,Kosovnica!D185+PRIBITEK_TRAK))/1000)*Kosovnica!E185,0)</f>
        <v>0</v>
      </c>
      <c r="K182" s="78" t="str">
        <f t="shared" si="38"/>
        <v/>
      </c>
      <c r="L182" s="75"/>
      <c r="M182" s="77">
        <f>IF(X182=FALSE,((IF(Kosovnica!G185=2,Kosovnica!C185+PRIBITEK_TRAK)+IF(Kosovnica!H185=2,Kosovnica!C185+PRIBITEK_TRAK)+IF(Kosovnica!I185=2,Kosovnica!D185+PRIBITEK_TRAK)+IF(Kosovnica!J185=2,Kosovnica!D185+PRIBITEK_TRAK))/1000)*Kosovnica!E185,0)</f>
        <v>0</v>
      </c>
      <c r="N182" s="78" t="str">
        <f t="shared" si="39"/>
        <v/>
      </c>
      <c r="O182" s="75"/>
      <c r="P182" s="77">
        <f>IF(X182=TRUE,((IF(Kosovnica!G185=1,Kosovnica!C185+PRIBITEK_TRAK)+IF(Kosovnica!H185=1,Kosovnica!C185+PRIBITEK_TRAK)+IF(Kosovnica!I185=1,Kosovnica!D185+PRIBITEK_TRAK)+IF(Kosovnica!J185=1,Kosovnica!D185+PRIBITEK_TRAK))/1000)*Kosovnica!E185,0)</f>
        <v>0</v>
      </c>
      <c r="Q182" s="78" t="str">
        <f t="shared" si="40"/>
        <v/>
      </c>
      <c r="R182" s="75"/>
      <c r="S182" s="77">
        <f>IF(X182=TRUE,((IF(Kosovnica!G185=2,Kosovnica!C185+PRIBITEK_TRAK)+IF(Kosovnica!H185=2,Kosovnica!C185+PRIBITEK_TRAK)+IF(Kosovnica!I185=2,Kosovnica!D185+PRIBITEK_TRAK)+IF(Kosovnica!J185=2,Kosovnica!D185+PRIBITEK_TRAK))/1000)*Kosovnica!E185,0)</f>
        <v>0</v>
      </c>
      <c r="T182" s="78" t="str">
        <f t="shared" si="41"/>
        <v/>
      </c>
      <c r="U182" s="47"/>
      <c r="V182" s="7" t="str">
        <f t="shared" si="42"/>
        <v/>
      </c>
      <c r="W182" s="7" t="str">
        <f t="shared" si="32"/>
        <v/>
      </c>
      <c r="X182" s="7" t="str" cm="1">
        <f t="array" ref="X182">IF(B182&lt;&gt;"",IF(SUMPRODUCT(--(ISNUMBER(SEARCH(LEPI36, Kosovnica!K185)))) &gt; 0, TRUE, FALSE),"")</f>
        <v/>
      </c>
      <c r="Z182" s="48" t="str">
        <f t="shared" si="43"/>
        <v/>
      </c>
      <c r="AA182" s="7">
        <f t="shared" si="44"/>
        <v>0</v>
      </c>
    </row>
    <row r="183" spans="1:27" ht="15" x14ac:dyDescent="0.2">
      <c r="A183" s="44">
        <f t="shared" si="33"/>
        <v>171</v>
      </c>
      <c r="B183" s="45" t="str">
        <f>IF(Kosovnica!B186&lt;&gt;"",Kosovnica!B186,"")</f>
        <v/>
      </c>
      <c r="C183" s="46" t="str">
        <f>IF(Kosovnica!L186&lt;&gt;"",Kosovnica!L186,"")</f>
        <v/>
      </c>
      <c r="D183" s="74" t="str">
        <f>IF(B183&lt;&gt;"",(((Kosovnica!C186)*(Kosovnica!D186))*Kosovnica!E186*(IF(X183=TRUE,2,1)))/1000000,"")</f>
        <v/>
      </c>
      <c r="E183" s="74" t="str">
        <f t="shared" si="34"/>
        <v/>
      </c>
      <c r="F183" s="80" t="str">
        <f t="shared" si="35"/>
        <v/>
      </c>
      <c r="G183" s="74" t="str">
        <f t="shared" si="36"/>
        <v/>
      </c>
      <c r="H183" s="76" t="str">
        <f t="shared" si="37"/>
        <v/>
      </c>
      <c r="I183" s="76"/>
      <c r="J183" s="77">
        <f>IF(X183=FALSE,((IF(Kosovnica!G186=1,Kosovnica!C186+PRIBITEK_TRAK)+IF(Kosovnica!H186=1,Kosovnica!C186+PRIBITEK_TRAK)+IF(Kosovnica!I186=1,Kosovnica!D186+PRIBITEK_TRAK)+IF(Kosovnica!J186=1,Kosovnica!D186+PRIBITEK_TRAK))/1000)*Kosovnica!E186,0)</f>
        <v>0</v>
      </c>
      <c r="K183" s="78" t="str">
        <f t="shared" si="38"/>
        <v/>
      </c>
      <c r="L183" s="75"/>
      <c r="M183" s="77">
        <f>IF(X183=FALSE,((IF(Kosovnica!G186=2,Kosovnica!C186+PRIBITEK_TRAK)+IF(Kosovnica!H186=2,Kosovnica!C186+PRIBITEK_TRAK)+IF(Kosovnica!I186=2,Kosovnica!D186+PRIBITEK_TRAK)+IF(Kosovnica!J186=2,Kosovnica!D186+PRIBITEK_TRAK))/1000)*Kosovnica!E186,0)</f>
        <v>0</v>
      </c>
      <c r="N183" s="78" t="str">
        <f t="shared" si="39"/>
        <v/>
      </c>
      <c r="O183" s="75"/>
      <c r="P183" s="77">
        <f>IF(X183=TRUE,((IF(Kosovnica!G186=1,Kosovnica!C186+PRIBITEK_TRAK)+IF(Kosovnica!H186=1,Kosovnica!C186+PRIBITEK_TRAK)+IF(Kosovnica!I186=1,Kosovnica!D186+PRIBITEK_TRAK)+IF(Kosovnica!J186=1,Kosovnica!D186+PRIBITEK_TRAK))/1000)*Kosovnica!E186,0)</f>
        <v>0</v>
      </c>
      <c r="Q183" s="78" t="str">
        <f t="shared" si="40"/>
        <v/>
      </c>
      <c r="R183" s="75"/>
      <c r="S183" s="77">
        <f>IF(X183=TRUE,((IF(Kosovnica!G186=2,Kosovnica!C186+PRIBITEK_TRAK)+IF(Kosovnica!H186=2,Kosovnica!C186+PRIBITEK_TRAK)+IF(Kosovnica!I186=2,Kosovnica!D186+PRIBITEK_TRAK)+IF(Kosovnica!J186=2,Kosovnica!D186+PRIBITEK_TRAK))/1000)*Kosovnica!E186,0)</f>
        <v>0</v>
      </c>
      <c r="T183" s="78" t="str">
        <f t="shared" si="41"/>
        <v/>
      </c>
      <c r="U183" s="47"/>
      <c r="V183" s="7" t="str">
        <f t="shared" si="42"/>
        <v/>
      </c>
      <c r="W183" s="7" t="str">
        <f t="shared" si="32"/>
        <v/>
      </c>
      <c r="X183" s="7" t="str" cm="1">
        <f t="array" ref="X183">IF(B183&lt;&gt;"",IF(SUMPRODUCT(--(ISNUMBER(SEARCH(LEPI36, Kosovnica!K186)))) &gt; 0, TRUE, FALSE),"")</f>
        <v/>
      </c>
      <c r="Z183" s="48" t="str">
        <f t="shared" si="43"/>
        <v/>
      </c>
      <c r="AA183" s="7">
        <f t="shared" si="44"/>
        <v>0</v>
      </c>
    </row>
    <row r="184" spans="1:27" ht="15" x14ac:dyDescent="0.2">
      <c r="A184" s="44">
        <f t="shared" si="33"/>
        <v>172</v>
      </c>
      <c r="B184" s="45" t="str">
        <f>IF(Kosovnica!B187&lt;&gt;"",Kosovnica!B187,"")</f>
        <v/>
      </c>
      <c r="C184" s="46" t="str">
        <f>IF(Kosovnica!L187&lt;&gt;"",Kosovnica!L187,"")</f>
        <v/>
      </c>
      <c r="D184" s="74" t="str">
        <f>IF(B184&lt;&gt;"",(((Kosovnica!C187)*(Kosovnica!D187))*Kosovnica!E187*(IF(X184=TRUE,2,1)))/1000000,"")</f>
        <v/>
      </c>
      <c r="E184" s="74" t="str">
        <f t="shared" si="34"/>
        <v/>
      </c>
      <c r="F184" s="80" t="str">
        <f t="shared" si="35"/>
        <v/>
      </c>
      <c r="G184" s="74" t="str">
        <f t="shared" si="36"/>
        <v/>
      </c>
      <c r="H184" s="76" t="str">
        <f t="shared" si="37"/>
        <v/>
      </c>
      <c r="I184" s="76"/>
      <c r="J184" s="77">
        <f>IF(X184=FALSE,((IF(Kosovnica!G187=1,Kosovnica!C187+PRIBITEK_TRAK)+IF(Kosovnica!H187=1,Kosovnica!C187+PRIBITEK_TRAK)+IF(Kosovnica!I187=1,Kosovnica!D187+PRIBITEK_TRAK)+IF(Kosovnica!J187=1,Kosovnica!D187+PRIBITEK_TRAK))/1000)*Kosovnica!E187,0)</f>
        <v>0</v>
      </c>
      <c r="K184" s="78" t="str">
        <f t="shared" si="38"/>
        <v/>
      </c>
      <c r="L184" s="75"/>
      <c r="M184" s="77">
        <f>IF(X184=FALSE,((IF(Kosovnica!G187=2,Kosovnica!C187+PRIBITEK_TRAK)+IF(Kosovnica!H187=2,Kosovnica!C187+PRIBITEK_TRAK)+IF(Kosovnica!I187=2,Kosovnica!D187+PRIBITEK_TRAK)+IF(Kosovnica!J187=2,Kosovnica!D187+PRIBITEK_TRAK))/1000)*Kosovnica!E187,0)</f>
        <v>0</v>
      </c>
      <c r="N184" s="78" t="str">
        <f t="shared" si="39"/>
        <v/>
      </c>
      <c r="O184" s="75"/>
      <c r="P184" s="77">
        <f>IF(X184=TRUE,((IF(Kosovnica!G187=1,Kosovnica!C187+PRIBITEK_TRAK)+IF(Kosovnica!H187=1,Kosovnica!C187+PRIBITEK_TRAK)+IF(Kosovnica!I187=1,Kosovnica!D187+PRIBITEK_TRAK)+IF(Kosovnica!J187=1,Kosovnica!D187+PRIBITEK_TRAK))/1000)*Kosovnica!E187,0)</f>
        <v>0</v>
      </c>
      <c r="Q184" s="78" t="str">
        <f t="shared" si="40"/>
        <v/>
      </c>
      <c r="R184" s="75"/>
      <c r="S184" s="77">
        <f>IF(X184=TRUE,((IF(Kosovnica!G187=2,Kosovnica!C187+PRIBITEK_TRAK)+IF(Kosovnica!H187=2,Kosovnica!C187+PRIBITEK_TRAK)+IF(Kosovnica!I187=2,Kosovnica!D187+PRIBITEK_TRAK)+IF(Kosovnica!J187=2,Kosovnica!D187+PRIBITEK_TRAK))/1000)*Kosovnica!E187,0)</f>
        <v>0</v>
      </c>
      <c r="T184" s="78" t="str">
        <f t="shared" si="41"/>
        <v/>
      </c>
      <c r="U184" s="47"/>
      <c r="V184" s="7" t="str">
        <f t="shared" si="42"/>
        <v/>
      </c>
      <c r="W184" s="7" t="str">
        <f t="shared" si="32"/>
        <v/>
      </c>
      <c r="X184" s="7" t="str" cm="1">
        <f t="array" ref="X184">IF(B184&lt;&gt;"",IF(SUMPRODUCT(--(ISNUMBER(SEARCH(LEPI36, Kosovnica!K187)))) &gt; 0, TRUE, FALSE),"")</f>
        <v/>
      </c>
      <c r="Z184" s="48" t="str">
        <f t="shared" si="43"/>
        <v/>
      </c>
      <c r="AA184" s="7">
        <f t="shared" si="44"/>
        <v>0</v>
      </c>
    </row>
    <row r="185" spans="1:27" ht="15" x14ac:dyDescent="0.2">
      <c r="A185" s="44">
        <f t="shared" si="33"/>
        <v>173</v>
      </c>
      <c r="B185" s="45" t="str">
        <f>IF(Kosovnica!B188&lt;&gt;"",Kosovnica!B188,"")</f>
        <v/>
      </c>
      <c r="C185" s="46" t="str">
        <f>IF(Kosovnica!L188&lt;&gt;"",Kosovnica!L188,"")</f>
        <v/>
      </c>
      <c r="D185" s="74" t="str">
        <f>IF(B185&lt;&gt;"",(((Kosovnica!C188)*(Kosovnica!D188))*Kosovnica!E188*(IF(X185=TRUE,2,1)))/1000000,"")</f>
        <v/>
      </c>
      <c r="E185" s="74" t="str">
        <f t="shared" si="34"/>
        <v/>
      </c>
      <c r="F185" s="80" t="str">
        <f t="shared" si="35"/>
        <v/>
      </c>
      <c r="G185" s="74" t="str">
        <f t="shared" si="36"/>
        <v/>
      </c>
      <c r="H185" s="76" t="str">
        <f t="shared" si="37"/>
        <v/>
      </c>
      <c r="I185" s="76"/>
      <c r="J185" s="77">
        <f>IF(X185=FALSE,((IF(Kosovnica!G188=1,Kosovnica!C188+PRIBITEK_TRAK)+IF(Kosovnica!H188=1,Kosovnica!C188+PRIBITEK_TRAK)+IF(Kosovnica!I188=1,Kosovnica!D188+PRIBITEK_TRAK)+IF(Kosovnica!J188=1,Kosovnica!D188+PRIBITEK_TRAK))/1000)*Kosovnica!E188,0)</f>
        <v>0</v>
      </c>
      <c r="K185" s="78" t="str">
        <f t="shared" si="38"/>
        <v/>
      </c>
      <c r="L185" s="75"/>
      <c r="M185" s="77">
        <f>IF(X185=FALSE,((IF(Kosovnica!G188=2,Kosovnica!C188+PRIBITEK_TRAK)+IF(Kosovnica!H188=2,Kosovnica!C188+PRIBITEK_TRAK)+IF(Kosovnica!I188=2,Kosovnica!D188+PRIBITEK_TRAK)+IF(Kosovnica!J188=2,Kosovnica!D188+PRIBITEK_TRAK))/1000)*Kosovnica!E188,0)</f>
        <v>0</v>
      </c>
      <c r="N185" s="78" t="str">
        <f t="shared" si="39"/>
        <v/>
      </c>
      <c r="O185" s="75"/>
      <c r="P185" s="77">
        <f>IF(X185=TRUE,((IF(Kosovnica!G188=1,Kosovnica!C188+PRIBITEK_TRAK)+IF(Kosovnica!H188=1,Kosovnica!C188+PRIBITEK_TRAK)+IF(Kosovnica!I188=1,Kosovnica!D188+PRIBITEK_TRAK)+IF(Kosovnica!J188=1,Kosovnica!D188+PRIBITEK_TRAK))/1000)*Kosovnica!E188,0)</f>
        <v>0</v>
      </c>
      <c r="Q185" s="78" t="str">
        <f t="shared" si="40"/>
        <v/>
      </c>
      <c r="R185" s="75"/>
      <c r="S185" s="77">
        <f>IF(X185=TRUE,((IF(Kosovnica!G188=2,Kosovnica!C188+PRIBITEK_TRAK)+IF(Kosovnica!H188=2,Kosovnica!C188+PRIBITEK_TRAK)+IF(Kosovnica!I188=2,Kosovnica!D188+PRIBITEK_TRAK)+IF(Kosovnica!J188=2,Kosovnica!D188+PRIBITEK_TRAK))/1000)*Kosovnica!E188,0)</f>
        <v>0</v>
      </c>
      <c r="T185" s="78" t="str">
        <f t="shared" si="41"/>
        <v/>
      </c>
      <c r="U185" s="47"/>
      <c r="V185" s="7" t="str">
        <f t="shared" si="42"/>
        <v/>
      </c>
      <c r="W185" s="7" t="str">
        <f t="shared" si="32"/>
        <v/>
      </c>
      <c r="X185" s="7" t="str" cm="1">
        <f t="array" ref="X185">IF(B185&lt;&gt;"",IF(SUMPRODUCT(--(ISNUMBER(SEARCH(LEPI36, Kosovnica!K188)))) &gt; 0, TRUE, FALSE),"")</f>
        <v/>
      </c>
      <c r="Z185" s="48" t="str">
        <f t="shared" si="43"/>
        <v/>
      </c>
      <c r="AA185" s="7">
        <f t="shared" si="44"/>
        <v>0</v>
      </c>
    </row>
    <row r="186" spans="1:27" ht="15" x14ac:dyDescent="0.2">
      <c r="A186" s="44">
        <f t="shared" si="33"/>
        <v>174</v>
      </c>
      <c r="B186" s="45" t="str">
        <f>IF(Kosovnica!B189&lt;&gt;"",Kosovnica!B189,"")</f>
        <v/>
      </c>
      <c r="C186" s="46" t="str">
        <f>IF(Kosovnica!L189&lt;&gt;"",Kosovnica!L189,"")</f>
        <v/>
      </c>
      <c r="D186" s="74" t="str">
        <f>IF(B186&lt;&gt;"",(((Kosovnica!C189)*(Kosovnica!D189))*Kosovnica!E189*(IF(X186=TRUE,2,1)))/1000000,"")</f>
        <v/>
      </c>
      <c r="E186" s="74" t="str">
        <f t="shared" si="34"/>
        <v/>
      </c>
      <c r="F186" s="80" t="str">
        <f t="shared" si="35"/>
        <v/>
      </c>
      <c r="G186" s="74" t="str">
        <f t="shared" si="36"/>
        <v/>
      </c>
      <c r="H186" s="76" t="str">
        <f t="shared" si="37"/>
        <v/>
      </c>
      <c r="I186" s="76"/>
      <c r="J186" s="77">
        <f>IF(X186=FALSE,((IF(Kosovnica!G189=1,Kosovnica!C189+PRIBITEK_TRAK)+IF(Kosovnica!H189=1,Kosovnica!C189+PRIBITEK_TRAK)+IF(Kosovnica!I189=1,Kosovnica!D189+PRIBITEK_TRAK)+IF(Kosovnica!J189=1,Kosovnica!D189+PRIBITEK_TRAK))/1000)*Kosovnica!E189,0)</f>
        <v>0</v>
      </c>
      <c r="K186" s="78" t="str">
        <f t="shared" si="38"/>
        <v/>
      </c>
      <c r="L186" s="75"/>
      <c r="M186" s="77">
        <f>IF(X186=FALSE,((IF(Kosovnica!G189=2,Kosovnica!C189+PRIBITEK_TRAK)+IF(Kosovnica!H189=2,Kosovnica!C189+PRIBITEK_TRAK)+IF(Kosovnica!I189=2,Kosovnica!D189+PRIBITEK_TRAK)+IF(Kosovnica!J189=2,Kosovnica!D189+PRIBITEK_TRAK))/1000)*Kosovnica!E189,0)</f>
        <v>0</v>
      </c>
      <c r="N186" s="78" t="str">
        <f t="shared" si="39"/>
        <v/>
      </c>
      <c r="O186" s="75"/>
      <c r="P186" s="77">
        <f>IF(X186=TRUE,((IF(Kosovnica!G189=1,Kosovnica!C189+PRIBITEK_TRAK)+IF(Kosovnica!H189=1,Kosovnica!C189+PRIBITEK_TRAK)+IF(Kosovnica!I189=1,Kosovnica!D189+PRIBITEK_TRAK)+IF(Kosovnica!J189=1,Kosovnica!D189+PRIBITEK_TRAK))/1000)*Kosovnica!E189,0)</f>
        <v>0</v>
      </c>
      <c r="Q186" s="78" t="str">
        <f t="shared" si="40"/>
        <v/>
      </c>
      <c r="R186" s="75"/>
      <c r="S186" s="77">
        <f>IF(X186=TRUE,((IF(Kosovnica!G189=2,Kosovnica!C189+PRIBITEK_TRAK)+IF(Kosovnica!H189=2,Kosovnica!C189+PRIBITEK_TRAK)+IF(Kosovnica!I189=2,Kosovnica!D189+PRIBITEK_TRAK)+IF(Kosovnica!J189=2,Kosovnica!D189+PRIBITEK_TRAK))/1000)*Kosovnica!E189,0)</f>
        <v>0</v>
      </c>
      <c r="T186" s="78" t="str">
        <f t="shared" si="41"/>
        <v/>
      </c>
      <c r="U186" s="47"/>
      <c r="V186" s="7" t="str">
        <f t="shared" si="42"/>
        <v/>
      </c>
      <c r="W186" s="7" t="str">
        <f t="shared" si="32"/>
        <v/>
      </c>
      <c r="X186" s="7" t="str" cm="1">
        <f t="array" ref="X186">IF(B186&lt;&gt;"",IF(SUMPRODUCT(--(ISNUMBER(SEARCH(LEPI36, Kosovnica!K189)))) &gt; 0, TRUE, FALSE),"")</f>
        <v/>
      </c>
      <c r="Z186" s="48" t="str">
        <f t="shared" si="43"/>
        <v/>
      </c>
      <c r="AA186" s="7">
        <f t="shared" si="44"/>
        <v>0</v>
      </c>
    </row>
    <row r="187" spans="1:27" ht="15" x14ac:dyDescent="0.2">
      <c r="A187" s="44">
        <f t="shared" si="33"/>
        <v>175</v>
      </c>
      <c r="B187" s="45" t="str">
        <f>IF(Kosovnica!B190&lt;&gt;"",Kosovnica!B190,"")</f>
        <v/>
      </c>
      <c r="C187" s="46" t="str">
        <f>IF(Kosovnica!L190&lt;&gt;"",Kosovnica!L190,"")</f>
        <v/>
      </c>
      <c r="D187" s="74" t="str">
        <f>IF(B187&lt;&gt;"",(((Kosovnica!C190)*(Kosovnica!D190))*Kosovnica!E190*(IF(X187=TRUE,2,1)))/1000000,"")</f>
        <v/>
      </c>
      <c r="E187" s="74" t="str">
        <f t="shared" si="34"/>
        <v/>
      </c>
      <c r="F187" s="80" t="str">
        <f t="shared" si="35"/>
        <v/>
      </c>
      <c r="G187" s="74" t="str">
        <f t="shared" si="36"/>
        <v/>
      </c>
      <c r="H187" s="76" t="str">
        <f t="shared" si="37"/>
        <v/>
      </c>
      <c r="I187" s="76"/>
      <c r="J187" s="77">
        <f>IF(X187=FALSE,((IF(Kosovnica!G190=1,Kosovnica!C190+PRIBITEK_TRAK)+IF(Kosovnica!H190=1,Kosovnica!C190+PRIBITEK_TRAK)+IF(Kosovnica!I190=1,Kosovnica!D190+PRIBITEK_TRAK)+IF(Kosovnica!J190=1,Kosovnica!D190+PRIBITEK_TRAK))/1000)*Kosovnica!E190,0)</f>
        <v>0</v>
      </c>
      <c r="K187" s="78" t="str">
        <f t="shared" si="38"/>
        <v/>
      </c>
      <c r="L187" s="75"/>
      <c r="M187" s="77">
        <f>IF(X187=FALSE,((IF(Kosovnica!G190=2,Kosovnica!C190+PRIBITEK_TRAK)+IF(Kosovnica!H190=2,Kosovnica!C190+PRIBITEK_TRAK)+IF(Kosovnica!I190=2,Kosovnica!D190+PRIBITEK_TRAK)+IF(Kosovnica!J190=2,Kosovnica!D190+PRIBITEK_TRAK))/1000)*Kosovnica!E190,0)</f>
        <v>0</v>
      </c>
      <c r="N187" s="78" t="str">
        <f t="shared" si="39"/>
        <v/>
      </c>
      <c r="O187" s="75"/>
      <c r="P187" s="77">
        <f>IF(X187=TRUE,((IF(Kosovnica!G190=1,Kosovnica!C190+PRIBITEK_TRAK)+IF(Kosovnica!H190=1,Kosovnica!C190+PRIBITEK_TRAK)+IF(Kosovnica!I190=1,Kosovnica!D190+PRIBITEK_TRAK)+IF(Kosovnica!J190=1,Kosovnica!D190+PRIBITEK_TRAK))/1000)*Kosovnica!E190,0)</f>
        <v>0</v>
      </c>
      <c r="Q187" s="78" t="str">
        <f t="shared" si="40"/>
        <v/>
      </c>
      <c r="R187" s="75"/>
      <c r="S187" s="77">
        <f>IF(X187=TRUE,((IF(Kosovnica!G190=2,Kosovnica!C190+PRIBITEK_TRAK)+IF(Kosovnica!H190=2,Kosovnica!C190+PRIBITEK_TRAK)+IF(Kosovnica!I190=2,Kosovnica!D190+PRIBITEK_TRAK)+IF(Kosovnica!J190=2,Kosovnica!D190+PRIBITEK_TRAK))/1000)*Kosovnica!E190,0)</f>
        <v>0</v>
      </c>
      <c r="T187" s="78" t="str">
        <f t="shared" si="41"/>
        <v/>
      </c>
      <c r="U187" s="47"/>
      <c r="V187" s="7" t="str">
        <f t="shared" si="42"/>
        <v/>
      </c>
      <c r="W187" s="7" t="str">
        <f t="shared" si="32"/>
        <v/>
      </c>
      <c r="X187" s="7" t="str" cm="1">
        <f t="array" ref="X187">IF(B187&lt;&gt;"",IF(SUMPRODUCT(--(ISNUMBER(SEARCH(LEPI36, Kosovnica!K190)))) &gt; 0, TRUE, FALSE),"")</f>
        <v/>
      </c>
      <c r="Z187" s="48" t="str">
        <f t="shared" si="43"/>
        <v/>
      </c>
      <c r="AA187" s="7">
        <f t="shared" si="44"/>
        <v>0</v>
      </c>
    </row>
    <row r="188" spans="1:27" ht="15" x14ac:dyDescent="0.2">
      <c r="A188" s="44">
        <f t="shared" si="33"/>
        <v>176</v>
      </c>
      <c r="B188" s="45" t="str">
        <f>IF(Kosovnica!B191&lt;&gt;"",Kosovnica!B191,"")</f>
        <v/>
      </c>
      <c r="C188" s="46" t="str">
        <f>IF(Kosovnica!L191&lt;&gt;"",Kosovnica!L191,"")</f>
        <v/>
      </c>
      <c r="D188" s="74" t="str">
        <f>IF(B188&lt;&gt;"",(((Kosovnica!C191)*(Kosovnica!D191))*Kosovnica!E191*(IF(X188=TRUE,2,1)))/1000000,"")</f>
        <v/>
      </c>
      <c r="E188" s="74" t="str">
        <f t="shared" si="34"/>
        <v/>
      </c>
      <c r="F188" s="80" t="str">
        <f t="shared" si="35"/>
        <v/>
      </c>
      <c r="G188" s="74" t="str">
        <f t="shared" si="36"/>
        <v/>
      </c>
      <c r="H188" s="76" t="str">
        <f t="shared" si="37"/>
        <v/>
      </c>
      <c r="I188" s="76"/>
      <c r="J188" s="77">
        <f>IF(X188=FALSE,((IF(Kosovnica!G191=1,Kosovnica!C191+PRIBITEK_TRAK)+IF(Kosovnica!H191=1,Kosovnica!C191+PRIBITEK_TRAK)+IF(Kosovnica!I191=1,Kosovnica!D191+PRIBITEK_TRAK)+IF(Kosovnica!J191=1,Kosovnica!D191+PRIBITEK_TRAK))/1000)*Kosovnica!E191,0)</f>
        <v>0</v>
      </c>
      <c r="K188" s="78" t="str">
        <f t="shared" si="38"/>
        <v/>
      </c>
      <c r="L188" s="75"/>
      <c r="M188" s="77">
        <f>IF(X188=FALSE,((IF(Kosovnica!G191=2,Kosovnica!C191+PRIBITEK_TRAK)+IF(Kosovnica!H191=2,Kosovnica!C191+PRIBITEK_TRAK)+IF(Kosovnica!I191=2,Kosovnica!D191+PRIBITEK_TRAK)+IF(Kosovnica!J191=2,Kosovnica!D191+PRIBITEK_TRAK))/1000)*Kosovnica!E191,0)</f>
        <v>0</v>
      </c>
      <c r="N188" s="78" t="str">
        <f t="shared" si="39"/>
        <v/>
      </c>
      <c r="O188" s="75"/>
      <c r="P188" s="77">
        <f>IF(X188=TRUE,((IF(Kosovnica!G191=1,Kosovnica!C191+PRIBITEK_TRAK)+IF(Kosovnica!H191=1,Kosovnica!C191+PRIBITEK_TRAK)+IF(Kosovnica!I191=1,Kosovnica!D191+PRIBITEK_TRAK)+IF(Kosovnica!J191=1,Kosovnica!D191+PRIBITEK_TRAK))/1000)*Kosovnica!E191,0)</f>
        <v>0</v>
      </c>
      <c r="Q188" s="78" t="str">
        <f t="shared" si="40"/>
        <v/>
      </c>
      <c r="R188" s="75"/>
      <c r="S188" s="77">
        <f>IF(X188=TRUE,((IF(Kosovnica!G191=2,Kosovnica!C191+PRIBITEK_TRAK)+IF(Kosovnica!H191=2,Kosovnica!C191+PRIBITEK_TRAK)+IF(Kosovnica!I191=2,Kosovnica!D191+PRIBITEK_TRAK)+IF(Kosovnica!J191=2,Kosovnica!D191+PRIBITEK_TRAK))/1000)*Kosovnica!E191,0)</f>
        <v>0</v>
      </c>
      <c r="T188" s="78" t="str">
        <f t="shared" si="41"/>
        <v/>
      </c>
      <c r="U188" s="47"/>
      <c r="V188" s="7" t="str">
        <f t="shared" si="42"/>
        <v/>
      </c>
      <c r="W188" s="7" t="str">
        <f t="shared" si="32"/>
        <v/>
      </c>
      <c r="X188" s="7" t="str" cm="1">
        <f t="array" ref="X188">IF(B188&lt;&gt;"",IF(SUMPRODUCT(--(ISNUMBER(SEARCH(LEPI36, Kosovnica!K191)))) &gt; 0, TRUE, FALSE),"")</f>
        <v/>
      </c>
      <c r="Z188" s="48" t="str">
        <f t="shared" si="43"/>
        <v/>
      </c>
      <c r="AA188" s="7">
        <f t="shared" si="44"/>
        <v>0</v>
      </c>
    </row>
    <row r="189" spans="1:27" ht="15" x14ac:dyDescent="0.2">
      <c r="A189" s="44">
        <f t="shared" si="33"/>
        <v>177</v>
      </c>
      <c r="B189" s="45" t="str">
        <f>IF(Kosovnica!B192&lt;&gt;"",Kosovnica!B192,"")</f>
        <v/>
      </c>
      <c r="C189" s="46" t="str">
        <f>IF(Kosovnica!L192&lt;&gt;"",Kosovnica!L192,"")</f>
        <v/>
      </c>
      <c r="D189" s="74" t="str">
        <f>IF(B189&lt;&gt;"",(((Kosovnica!C192)*(Kosovnica!D192))*Kosovnica!E192*(IF(X189=TRUE,2,1)))/1000000,"")</f>
        <v/>
      </c>
      <c r="E189" s="74" t="str">
        <f t="shared" si="34"/>
        <v/>
      </c>
      <c r="F189" s="80" t="str">
        <f t="shared" si="35"/>
        <v/>
      </c>
      <c r="G189" s="74" t="str">
        <f t="shared" si="36"/>
        <v/>
      </c>
      <c r="H189" s="76" t="str">
        <f t="shared" si="37"/>
        <v/>
      </c>
      <c r="I189" s="76"/>
      <c r="J189" s="77">
        <f>IF(X189=FALSE,((IF(Kosovnica!G192=1,Kosovnica!C192+PRIBITEK_TRAK)+IF(Kosovnica!H192=1,Kosovnica!C192+PRIBITEK_TRAK)+IF(Kosovnica!I192=1,Kosovnica!D192+PRIBITEK_TRAK)+IF(Kosovnica!J192=1,Kosovnica!D192+PRIBITEK_TRAK))/1000)*Kosovnica!E192,0)</f>
        <v>0</v>
      </c>
      <c r="K189" s="78" t="str">
        <f t="shared" si="38"/>
        <v/>
      </c>
      <c r="L189" s="75"/>
      <c r="M189" s="77">
        <f>IF(X189=FALSE,((IF(Kosovnica!G192=2,Kosovnica!C192+PRIBITEK_TRAK)+IF(Kosovnica!H192=2,Kosovnica!C192+PRIBITEK_TRAK)+IF(Kosovnica!I192=2,Kosovnica!D192+PRIBITEK_TRAK)+IF(Kosovnica!J192=2,Kosovnica!D192+PRIBITEK_TRAK))/1000)*Kosovnica!E192,0)</f>
        <v>0</v>
      </c>
      <c r="N189" s="78" t="str">
        <f t="shared" si="39"/>
        <v/>
      </c>
      <c r="O189" s="75"/>
      <c r="P189" s="77">
        <f>IF(X189=TRUE,((IF(Kosovnica!G192=1,Kosovnica!C192+PRIBITEK_TRAK)+IF(Kosovnica!H192=1,Kosovnica!C192+PRIBITEK_TRAK)+IF(Kosovnica!I192=1,Kosovnica!D192+PRIBITEK_TRAK)+IF(Kosovnica!J192=1,Kosovnica!D192+PRIBITEK_TRAK))/1000)*Kosovnica!E192,0)</f>
        <v>0</v>
      </c>
      <c r="Q189" s="78" t="str">
        <f t="shared" si="40"/>
        <v/>
      </c>
      <c r="R189" s="75"/>
      <c r="S189" s="77">
        <f>IF(X189=TRUE,((IF(Kosovnica!G192=2,Kosovnica!C192+PRIBITEK_TRAK)+IF(Kosovnica!H192=2,Kosovnica!C192+PRIBITEK_TRAK)+IF(Kosovnica!I192=2,Kosovnica!D192+PRIBITEK_TRAK)+IF(Kosovnica!J192=2,Kosovnica!D192+PRIBITEK_TRAK))/1000)*Kosovnica!E192,0)</f>
        <v>0</v>
      </c>
      <c r="T189" s="78" t="str">
        <f t="shared" si="41"/>
        <v/>
      </c>
      <c r="U189" s="47"/>
      <c r="V189" s="7" t="str">
        <f t="shared" si="42"/>
        <v/>
      </c>
      <c r="W189" s="7" t="str">
        <f t="shared" si="32"/>
        <v/>
      </c>
      <c r="X189" s="7" t="str" cm="1">
        <f t="array" ref="X189">IF(B189&lt;&gt;"",IF(SUMPRODUCT(--(ISNUMBER(SEARCH(LEPI36, Kosovnica!K192)))) &gt; 0, TRUE, FALSE),"")</f>
        <v/>
      </c>
      <c r="Z189" s="48" t="str">
        <f t="shared" si="43"/>
        <v/>
      </c>
      <c r="AA189" s="7">
        <f t="shared" si="44"/>
        <v>0</v>
      </c>
    </row>
    <row r="190" spans="1:27" ht="15" x14ac:dyDescent="0.2">
      <c r="A190" s="44">
        <f t="shared" si="33"/>
        <v>178</v>
      </c>
      <c r="B190" s="45" t="str">
        <f>IF(Kosovnica!B193&lt;&gt;"",Kosovnica!B193,"")</f>
        <v/>
      </c>
      <c r="C190" s="46" t="str">
        <f>IF(Kosovnica!L193&lt;&gt;"",Kosovnica!L193,"")</f>
        <v/>
      </c>
      <c r="D190" s="74" t="str">
        <f>IF(B190&lt;&gt;"",(((Kosovnica!C193)*(Kosovnica!D193))*Kosovnica!E193*(IF(X190=TRUE,2,1)))/1000000,"")</f>
        <v/>
      </c>
      <c r="E190" s="74" t="str">
        <f t="shared" si="34"/>
        <v/>
      </c>
      <c r="F190" s="80" t="str">
        <f t="shared" si="35"/>
        <v/>
      </c>
      <c r="G190" s="74" t="str">
        <f t="shared" si="36"/>
        <v/>
      </c>
      <c r="H190" s="76" t="str">
        <f t="shared" si="37"/>
        <v/>
      </c>
      <c r="I190" s="76"/>
      <c r="J190" s="77">
        <f>IF(X190=FALSE,((IF(Kosovnica!G193=1,Kosovnica!C193+PRIBITEK_TRAK)+IF(Kosovnica!H193=1,Kosovnica!C193+PRIBITEK_TRAK)+IF(Kosovnica!I193=1,Kosovnica!D193+PRIBITEK_TRAK)+IF(Kosovnica!J193=1,Kosovnica!D193+PRIBITEK_TRAK))/1000)*Kosovnica!E193,0)</f>
        <v>0</v>
      </c>
      <c r="K190" s="78" t="str">
        <f t="shared" si="38"/>
        <v/>
      </c>
      <c r="L190" s="75"/>
      <c r="M190" s="77">
        <f>IF(X190=FALSE,((IF(Kosovnica!G193=2,Kosovnica!C193+PRIBITEK_TRAK)+IF(Kosovnica!H193=2,Kosovnica!C193+PRIBITEK_TRAK)+IF(Kosovnica!I193=2,Kosovnica!D193+PRIBITEK_TRAK)+IF(Kosovnica!J193=2,Kosovnica!D193+PRIBITEK_TRAK))/1000)*Kosovnica!E193,0)</f>
        <v>0</v>
      </c>
      <c r="N190" s="78" t="str">
        <f t="shared" si="39"/>
        <v/>
      </c>
      <c r="O190" s="75"/>
      <c r="P190" s="77">
        <f>IF(X190=TRUE,((IF(Kosovnica!G193=1,Kosovnica!C193+PRIBITEK_TRAK)+IF(Kosovnica!H193=1,Kosovnica!C193+PRIBITEK_TRAK)+IF(Kosovnica!I193=1,Kosovnica!D193+PRIBITEK_TRAK)+IF(Kosovnica!J193=1,Kosovnica!D193+PRIBITEK_TRAK))/1000)*Kosovnica!E193,0)</f>
        <v>0</v>
      </c>
      <c r="Q190" s="78" t="str">
        <f t="shared" si="40"/>
        <v/>
      </c>
      <c r="R190" s="75"/>
      <c r="S190" s="77">
        <f>IF(X190=TRUE,((IF(Kosovnica!G193=2,Kosovnica!C193+PRIBITEK_TRAK)+IF(Kosovnica!H193=2,Kosovnica!C193+PRIBITEK_TRAK)+IF(Kosovnica!I193=2,Kosovnica!D193+PRIBITEK_TRAK)+IF(Kosovnica!J193=2,Kosovnica!D193+PRIBITEK_TRAK))/1000)*Kosovnica!E193,0)</f>
        <v>0</v>
      </c>
      <c r="T190" s="78" t="str">
        <f t="shared" si="41"/>
        <v/>
      </c>
      <c r="U190" s="47"/>
      <c r="V190" s="7" t="str">
        <f t="shared" si="42"/>
        <v/>
      </c>
      <c r="W190" s="7" t="str">
        <f t="shared" si="32"/>
        <v/>
      </c>
      <c r="X190" s="7" t="str" cm="1">
        <f t="array" ref="X190">IF(B190&lt;&gt;"",IF(SUMPRODUCT(--(ISNUMBER(SEARCH(LEPI36, Kosovnica!K193)))) &gt; 0, TRUE, FALSE),"")</f>
        <v/>
      </c>
      <c r="Z190" s="48" t="str">
        <f t="shared" si="43"/>
        <v/>
      </c>
      <c r="AA190" s="7">
        <f t="shared" si="44"/>
        <v>0</v>
      </c>
    </row>
    <row r="191" spans="1:27" ht="15" x14ac:dyDescent="0.2">
      <c r="A191" s="44">
        <f t="shared" si="33"/>
        <v>179</v>
      </c>
      <c r="B191" s="45" t="str">
        <f>IF(Kosovnica!B194&lt;&gt;"",Kosovnica!B194,"")</f>
        <v/>
      </c>
      <c r="C191" s="46" t="str">
        <f>IF(Kosovnica!L194&lt;&gt;"",Kosovnica!L194,"")</f>
        <v/>
      </c>
      <c r="D191" s="74" t="str">
        <f>IF(B191&lt;&gt;"",(((Kosovnica!C194)*(Kosovnica!D194))*Kosovnica!E194*(IF(X191=TRUE,2,1)))/1000000,"")</f>
        <v/>
      </c>
      <c r="E191" s="74" t="str">
        <f t="shared" si="34"/>
        <v/>
      </c>
      <c r="F191" s="80" t="str">
        <f t="shared" si="35"/>
        <v/>
      </c>
      <c r="G191" s="74" t="str">
        <f t="shared" si="36"/>
        <v/>
      </c>
      <c r="H191" s="76" t="str">
        <f t="shared" si="37"/>
        <v/>
      </c>
      <c r="I191" s="76"/>
      <c r="J191" s="77">
        <f>IF(X191=FALSE,((IF(Kosovnica!G194=1,Kosovnica!C194+PRIBITEK_TRAK)+IF(Kosovnica!H194=1,Kosovnica!C194+PRIBITEK_TRAK)+IF(Kosovnica!I194=1,Kosovnica!D194+PRIBITEK_TRAK)+IF(Kosovnica!J194=1,Kosovnica!D194+PRIBITEK_TRAK))/1000)*Kosovnica!E194,0)</f>
        <v>0</v>
      </c>
      <c r="K191" s="78" t="str">
        <f t="shared" si="38"/>
        <v/>
      </c>
      <c r="L191" s="75"/>
      <c r="M191" s="77">
        <f>IF(X191=FALSE,((IF(Kosovnica!G194=2,Kosovnica!C194+PRIBITEK_TRAK)+IF(Kosovnica!H194=2,Kosovnica!C194+PRIBITEK_TRAK)+IF(Kosovnica!I194=2,Kosovnica!D194+PRIBITEK_TRAK)+IF(Kosovnica!J194=2,Kosovnica!D194+PRIBITEK_TRAK))/1000)*Kosovnica!E194,0)</f>
        <v>0</v>
      </c>
      <c r="N191" s="78" t="str">
        <f t="shared" si="39"/>
        <v/>
      </c>
      <c r="O191" s="75"/>
      <c r="P191" s="77">
        <f>IF(X191=TRUE,((IF(Kosovnica!G194=1,Kosovnica!C194+PRIBITEK_TRAK)+IF(Kosovnica!H194=1,Kosovnica!C194+PRIBITEK_TRAK)+IF(Kosovnica!I194=1,Kosovnica!D194+PRIBITEK_TRAK)+IF(Kosovnica!J194=1,Kosovnica!D194+PRIBITEK_TRAK))/1000)*Kosovnica!E194,0)</f>
        <v>0</v>
      </c>
      <c r="Q191" s="78" t="str">
        <f t="shared" si="40"/>
        <v/>
      </c>
      <c r="R191" s="75"/>
      <c r="S191" s="77">
        <f>IF(X191=TRUE,((IF(Kosovnica!G194=2,Kosovnica!C194+PRIBITEK_TRAK)+IF(Kosovnica!H194=2,Kosovnica!C194+PRIBITEK_TRAK)+IF(Kosovnica!I194=2,Kosovnica!D194+PRIBITEK_TRAK)+IF(Kosovnica!J194=2,Kosovnica!D194+PRIBITEK_TRAK))/1000)*Kosovnica!E194,0)</f>
        <v>0</v>
      </c>
      <c r="T191" s="78" t="str">
        <f t="shared" si="41"/>
        <v/>
      </c>
      <c r="U191" s="47"/>
      <c r="V191" s="7" t="str">
        <f t="shared" si="42"/>
        <v/>
      </c>
      <c r="W191" s="7" t="str">
        <f t="shared" si="32"/>
        <v/>
      </c>
      <c r="X191" s="7" t="str" cm="1">
        <f t="array" ref="X191">IF(B191&lt;&gt;"",IF(SUMPRODUCT(--(ISNUMBER(SEARCH(LEPI36, Kosovnica!K194)))) &gt; 0, TRUE, FALSE),"")</f>
        <v/>
      </c>
      <c r="Z191" s="48" t="str">
        <f t="shared" si="43"/>
        <v/>
      </c>
      <c r="AA191" s="7">
        <f t="shared" si="44"/>
        <v>0</v>
      </c>
    </row>
    <row r="192" spans="1:27" ht="15" x14ac:dyDescent="0.2">
      <c r="A192" s="44">
        <f t="shared" si="33"/>
        <v>180</v>
      </c>
      <c r="B192" s="45" t="str">
        <f>IF(Kosovnica!B195&lt;&gt;"",Kosovnica!B195,"")</f>
        <v/>
      </c>
      <c r="C192" s="46" t="str">
        <f>IF(Kosovnica!L195&lt;&gt;"",Kosovnica!L195,"")</f>
        <v/>
      </c>
      <c r="D192" s="74" t="str">
        <f>IF(B192&lt;&gt;"",(((Kosovnica!C195)*(Kosovnica!D195))*Kosovnica!E195*(IF(X192=TRUE,2,1)))/1000000,"")</f>
        <v/>
      </c>
      <c r="E192" s="74" t="str">
        <f t="shared" si="34"/>
        <v/>
      </c>
      <c r="F192" s="80" t="str">
        <f t="shared" si="35"/>
        <v/>
      </c>
      <c r="G192" s="74" t="str">
        <f t="shared" si="36"/>
        <v/>
      </c>
      <c r="H192" s="76" t="str">
        <f t="shared" si="37"/>
        <v/>
      </c>
      <c r="I192" s="76"/>
      <c r="J192" s="77">
        <f>IF(X192=FALSE,((IF(Kosovnica!G195=1,Kosovnica!C195+PRIBITEK_TRAK)+IF(Kosovnica!H195=1,Kosovnica!C195+PRIBITEK_TRAK)+IF(Kosovnica!I195=1,Kosovnica!D195+PRIBITEK_TRAK)+IF(Kosovnica!J195=1,Kosovnica!D195+PRIBITEK_TRAK))/1000)*Kosovnica!E195,0)</f>
        <v>0</v>
      </c>
      <c r="K192" s="78" t="str">
        <f t="shared" si="38"/>
        <v/>
      </c>
      <c r="L192" s="75"/>
      <c r="M192" s="77">
        <f>IF(X192=FALSE,((IF(Kosovnica!G195=2,Kosovnica!C195+PRIBITEK_TRAK)+IF(Kosovnica!H195=2,Kosovnica!C195+PRIBITEK_TRAK)+IF(Kosovnica!I195=2,Kosovnica!D195+PRIBITEK_TRAK)+IF(Kosovnica!J195=2,Kosovnica!D195+PRIBITEK_TRAK))/1000)*Kosovnica!E195,0)</f>
        <v>0</v>
      </c>
      <c r="N192" s="78" t="str">
        <f t="shared" si="39"/>
        <v/>
      </c>
      <c r="O192" s="75"/>
      <c r="P192" s="77">
        <f>IF(X192=TRUE,((IF(Kosovnica!G195=1,Kosovnica!C195+PRIBITEK_TRAK)+IF(Kosovnica!H195=1,Kosovnica!C195+PRIBITEK_TRAK)+IF(Kosovnica!I195=1,Kosovnica!D195+PRIBITEK_TRAK)+IF(Kosovnica!J195=1,Kosovnica!D195+PRIBITEK_TRAK))/1000)*Kosovnica!E195,0)</f>
        <v>0</v>
      </c>
      <c r="Q192" s="78" t="str">
        <f t="shared" si="40"/>
        <v/>
      </c>
      <c r="R192" s="75"/>
      <c r="S192" s="77">
        <f>IF(X192=TRUE,((IF(Kosovnica!G195=2,Kosovnica!C195+PRIBITEK_TRAK)+IF(Kosovnica!H195=2,Kosovnica!C195+PRIBITEK_TRAK)+IF(Kosovnica!I195=2,Kosovnica!D195+PRIBITEK_TRAK)+IF(Kosovnica!J195=2,Kosovnica!D195+PRIBITEK_TRAK))/1000)*Kosovnica!E195,0)</f>
        <v>0</v>
      </c>
      <c r="T192" s="78" t="str">
        <f t="shared" si="41"/>
        <v/>
      </c>
      <c r="U192" s="47"/>
      <c r="V192" s="7" t="str">
        <f t="shared" si="42"/>
        <v/>
      </c>
      <c r="W192" s="7" t="str">
        <f t="shared" si="32"/>
        <v/>
      </c>
      <c r="X192" s="7" t="str" cm="1">
        <f t="array" ref="X192">IF(B192&lt;&gt;"",IF(SUMPRODUCT(--(ISNUMBER(SEARCH(LEPI36, Kosovnica!K195)))) &gt; 0, TRUE, FALSE),"")</f>
        <v/>
      </c>
      <c r="Z192" s="48" t="str">
        <f t="shared" si="43"/>
        <v/>
      </c>
      <c r="AA192" s="7">
        <f t="shared" si="44"/>
        <v>0</v>
      </c>
    </row>
    <row r="193" spans="1:27" ht="15" x14ac:dyDescent="0.2">
      <c r="A193" s="44">
        <f t="shared" si="33"/>
        <v>181</v>
      </c>
      <c r="B193" s="45" t="str">
        <f>IF(Kosovnica!B196&lt;&gt;"",Kosovnica!B196,"")</f>
        <v/>
      </c>
      <c r="C193" s="46" t="str">
        <f>IF(Kosovnica!L196&lt;&gt;"",Kosovnica!L196,"")</f>
        <v/>
      </c>
      <c r="D193" s="74" t="str">
        <f>IF(B193&lt;&gt;"",(((Kosovnica!C196)*(Kosovnica!D196))*Kosovnica!E196*(IF(X193=TRUE,2,1)))/1000000,"")</f>
        <v/>
      </c>
      <c r="E193" s="74" t="str">
        <f t="shared" si="34"/>
        <v/>
      </c>
      <c r="F193" s="80" t="str">
        <f t="shared" si="35"/>
        <v/>
      </c>
      <c r="G193" s="74" t="str">
        <f t="shared" si="36"/>
        <v/>
      </c>
      <c r="H193" s="76" t="str">
        <f t="shared" si="37"/>
        <v/>
      </c>
      <c r="I193" s="76"/>
      <c r="J193" s="77">
        <f>IF(X193=FALSE,((IF(Kosovnica!G196=1,Kosovnica!C196+PRIBITEK_TRAK)+IF(Kosovnica!H196=1,Kosovnica!C196+PRIBITEK_TRAK)+IF(Kosovnica!I196=1,Kosovnica!D196+PRIBITEK_TRAK)+IF(Kosovnica!J196=1,Kosovnica!D196+PRIBITEK_TRAK))/1000)*Kosovnica!E196,0)</f>
        <v>0</v>
      </c>
      <c r="K193" s="78" t="str">
        <f t="shared" si="38"/>
        <v/>
      </c>
      <c r="L193" s="75"/>
      <c r="M193" s="77">
        <f>IF(X193=FALSE,((IF(Kosovnica!G196=2,Kosovnica!C196+PRIBITEK_TRAK)+IF(Kosovnica!H196=2,Kosovnica!C196+PRIBITEK_TRAK)+IF(Kosovnica!I196=2,Kosovnica!D196+PRIBITEK_TRAK)+IF(Kosovnica!J196=2,Kosovnica!D196+PRIBITEK_TRAK))/1000)*Kosovnica!E196,0)</f>
        <v>0</v>
      </c>
      <c r="N193" s="78" t="str">
        <f t="shared" si="39"/>
        <v/>
      </c>
      <c r="O193" s="75"/>
      <c r="P193" s="77">
        <f>IF(X193=TRUE,((IF(Kosovnica!G196=1,Kosovnica!C196+PRIBITEK_TRAK)+IF(Kosovnica!H196=1,Kosovnica!C196+PRIBITEK_TRAK)+IF(Kosovnica!I196=1,Kosovnica!D196+PRIBITEK_TRAK)+IF(Kosovnica!J196=1,Kosovnica!D196+PRIBITEK_TRAK))/1000)*Kosovnica!E196,0)</f>
        <v>0</v>
      </c>
      <c r="Q193" s="78" t="str">
        <f t="shared" si="40"/>
        <v/>
      </c>
      <c r="R193" s="75"/>
      <c r="S193" s="77">
        <f>IF(X193=TRUE,((IF(Kosovnica!G196=2,Kosovnica!C196+PRIBITEK_TRAK)+IF(Kosovnica!H196=2,Kosovnica!C196+PRIBITEK_TRAK)+IF(Kosovnica!I196=2,Kosovnica!D196+PRIBITEK_TRAK)+IF(Kosovnica!J196=2,Kosovnica!D196+PRIBITEK_TRAK))/1000)*Kosovnica!E196,0)</f>
        <v>0</v>
      </c>
      <c r="T193" s="78" t="str">
        <f t="shared" si="41"/>
        <v/>
      </c>
      <c r="U193" s="47"/>
      <c r="V193" s="7" t="str">
        <f t="shared" si="42"/>
        <v/>
      </c>
      <c r="W193" s="7" t="str">
        <f t="shared" si="32"/>
        <v/>
      </c>
      <c r="X193" s="7" t="str" cm="1">
        <f t="array" ref="X193">IF(B193&lt;&gt;"",IF(SUMPRODUCT(--(ISNUMBER(SEARCH(LEPI36, Kosovnica!K196)))) &gt; 0, TRUE, FALSE),"")</f>
        <v/>
      </c>
      <c r="Z193" s="48" t="str">
        <f t="shared" si="43"/>
        <v/>
      </c>
      <c r="AA193" s="7">
        <f t="shared" si="44"/>
        <v>0</v>
      </c>
    </row>
    <row r="194" spans="1:27" ht="15" x14ac:dyDescent="0.2">
      <c r="A194" s="44">
        <f t="shared" si="33"/>
        <v>182</v>
      </c>
      <c r="B194" s="45" t="str">
        <f>IF(Kosovnica!B197&lt;&gt;"",Kosovnica!B197,"")</f>
        <v/>
      </c>
      <c r="C194" s="46" t="str">
        <f>IF(Kosovnica!L197&lt;&gt;"",Kosovnica!L197,"")</f>
        <v/>
      </c>
      <c r="D194" s="74" t="str">
        <f>IF(B194&lt;&gt;"",(((Kosovnica!C197)*(Kosovnica!D197))*Kosovnica!E197*(IF(X194=TRUE,2,1)))/1000000,"")</f>
        <v/>
      </c>
      <c r="E194" s="74" t="str">
        <f t="shared" si="34"/>
        <v/>
      </c>
      <c r="F194" s="80" t="str">
        <f t="shared" si="35"/>
        <v/>
      </c>
      <c r="G194" s="74" t="str">
        <f t="shared" si="36"/>
        <v/>
      </c>
      <c r="H194" s="76" t="str">
        <f t="shared" si="37"/>
        <v/>
      </c>
      <c r="I194" s="76"/>
      <c r="J194" s="77">
        <f>IF(X194=FALSE,((IF(Kosovnica!G197=1,Kosovnica!C197+PRIBITEK_TRAK)+IF(Kosovnica!H197=1,Kosovnica!C197+PRIBITEK_TRAK)+IF(Kosovnica!I197=1,Kosovnica!D197+PRIBITEK_TRAK)+IF(Kosovnica!J197=1,Kosovnica!D197+PRIBITEK_TRAK))/1000)*Kosovnica!E197,0)</f>
        <v>0</v>
      </c>
      <c r="K194" s="78" t="str">
        <f t="shared" si="38"/>
        <v/>
      </c>
      <c r="L194" s="75"/>
      <c r="M194" s="77">
        <f>IF(X194=FALSE,((IF(Kosovnica!G197=2,Kosovnica!C197+PRIBITEK_TRAK)+IF(Kosovnica!H197=2,Kosovnica!C197+PRIBITEK_TRAK)+IF(Kosovnica!I197=2,Kosovnica!D197+PRIBITEK_TRAK)+IF(Kosovnica!J197=2,Kosovnica!D197+PRIBITEK_TRAK))/1000)*Kosovnica!E197,0)</f>
        <v>0</v>
      </c>
      <c r="N194" s="78" t="str">
        <f t="shared" si="39"/>
        <v/>
      </c>
      <c r="O194" s="75"/>
      <c r="P194" s="77">
        <f>IF(X194=TRUE,((IF(Kosovnica!G197=1,Kosovnica!C197+PRIBITEK_TRAK)+IF(Kosovnica!H197=1,Kosovnica!C197+PRIBITEK_TRAK)+IF(Kosovnica!I197=1,Kosovnica!D197+PRIBITEK_TRAK)+IF(Kosovnica!J197=1,Kosovnica!D197+PRIBITEK_TRAK))/1000)*Kosovnica!E197,0)</f>
        <v>0</v>
      </c>
      <c r="Q194" s="78" t="str">
        <f t="shared" si="40"/>
        <v/>
      </c>
      <c r="R194" s="75"/>
      <c r="S194" s="77">
        <f>IF(X194=TRUE,((IF(Kosovnica!G197=2,Kosovnica!C197+PRIBITEK_TRAK)+IF(Kosovnica!H197=2,Kosovnica!C197+PRIBITEK_TRAK)+IF(Kosovnica!I197=2,Kosovnica!D197+PRIBITEK_TRAK)+IF(Kosovnica!J197=2,Kosovnica!D197+PRIBITEK_TRAK))/1000)*Kosovnica!E197,0)</f>
        <v>0</v>
      </c>
      <c r="T194" s="78" t="str">
        <f t="shared" si="41"/>
        <v/>
      </c>
      <c r="U194" s="47"/>
      <c r="V194" s="7" t="str">
        <f t="shared" si="42"/>
        <v/>
      </c>
      <c r="W194" s="7" t="str">
        <f t="shared" si="32"/>
        <v/>
      </c>
      <c r="X194" s="7" t="str" cm="1">
        <f t="array" ref="X194">IF(B194&lt;&gt;"",IF(SUMPRODUCT(--(ISNUMBER(SEARCH(LEPI36, Kosovnica!K197)))) &gt; 0, TRUE, FALSE),"")</f>
        <v/>
      </c>
      <c r="Z194" s="48" t="str">
        <f t="shared" si="43"/>
        <v/>
      </c>
      <c r="AA194" s="7">
        <f t="shared" si="44"/>
        <v>0</v>
      </c>
    </row>
    <row r="195" spans="1:27" ht="15" x14ac:dyDescent="0.2">
      <c r="A195" s="44">
        <f t="shared" si="33"/>
        <v>183</v>
      </c>
      <c r="B195" s="45" t="str">
        <f>IF(Kosovnica!B198&lt;&gt;"",Kosovnica!B198,"")</f>
        <v/>
      </c>
      <c r="C195" s="46" t="str">
        <f>IF(Kosovnica!L198&lt;&gt;"",Kosovnica!L198,"")</f>
        <v/>
      </c>
      <c r="D195" s="74" t="str">
        <f>IF(B195&lt;&gt;"",(((Kosovnica!C198)*(Kosovnica!D198))*Kosovnica!E198*(IF(X195=TRUE,2,1)))/1000000,"")</f>
        <v/>
      </c>
      <c r="E195" s="74" t="str">
        <f t="shared" si="34"/>
        <v/>
      </c>
      <c r="F195" s="80" t="str">
        <f t="shared" si="35"/>
        <v/>
      </c>
      <c r="G195" s="74" t="str">
        <f t="shared" si="36"/>
        <v/>
      </c>
      <c r="H195" s="76" t="str">
        <f t="shared" si="37"/>
        <v/>
      </c>
      <c r="I195" s="76"/>
      <c r="J195" s="77">
        <f>IF(X195=FALSE,((IF(Kosovnica!G198=1,Kosovnica!C198+PRIBITEK_TRAK)+IF(Kosovnica!H198=1,Kosovnica!C198+PRIBITEK_TRAK)+IF(Kosovnica!I198=1,Kosovnica!D198+PRIBITEK_TRAK)+IF(Kosovnica!J198=1,Kosovnica!D198+PRIBITEK_TRAK))/1000)*Kosovnica!E198,0)</f>
        <v>0</v>
      </c>
      <c r="K195" s="78" t="str">
        <f t="shared" si="38"/>
        <v/>
      </c>
      <c r="L195" s="75"/>
      <c r="M195" s="77">
        <f>IF(X195=FALSE,((IF(Kosovnica!G198=2,Kosovnica!C198+PRIBITEK_TRAK)+IF(Kosovnica!H198=2,Kosovnica!C198+PRIBITEK_TRAK)+IF(Kosovnica!I198=2,Kosovnica!D198+PRIBITEK_TRAK)+IF(Kosovnica!J198=2,Kosovnica!D198+PRIBITEK_TRAK))/1000)*Kosovnica!E198,0)</f>
        <v>0</v>
      </c>
      <c r="N195" s="78" t="str">
        <f t="shared" si="39"/>
        <v/>
      </c>
      <c r="O195" s="75"/>
      <c r="P195" s="77">
        <f>IF(X195=TRUE,((IF(Kosovnica!G198=1,Kosovnica!C198+PRIBITEK_TRAK)+IF(Kosovnica!H198=1,Kosovnica!C198+PRIBITEK_TRAK)+IF(Kosovnica!I198=1,Kosovnica!D198+PRIBITEK_TRAK)+IF(Kosovnica!J198=1,Kosovnica!D198+PRIBITEK_TRAK))/1000)*Kosovnica!E198,0)</f>
        <v>0</v>
      </c>
      <c r="Q195" s="78" t="str">
        <f t="shared" si="40"/>
        <v/>
      </c>
      <c r="R195" s="75"/>
      <c r="S195" s="77">
        <f>IF(X195=TRUE,((IF(Kosovnica!G198=2,Kosovnica!C198+PRIBITEK_TRAK)+IF(Kosovnica!H198=2,Kosovnica!C198+PRIBITEK_TRAK)+IF(Kosovnica!I198=2,Kosovnica!D198+PRIBITEK_TRAK)+IF(Kosovnica!J198=2,Kosovnica!D198+PRIBITEK_TRAK))/1000)*Kosovnica!E198,0)</f>
        <v>0</v>
      </c>
      <c r="T195" s="78" t="str">
        <f t="shared" si="41"/>
        <v/>
      </c>
      <c r="U195" s="47"/>
      <c r="V195" s="7" t="str">
        <f t="shared" si="42"/>
        <v/>
      </c>
      <c r="W195" s="7" t="str">
        <f t="shared" si="32"/>
        <v/>
      </c>
      <c r="X195" s="7" t="str" cm="1">
        <f t="array" ref="X195">IF(B195&lt;&gt;"",IF(SUMPRODUCT(--(ISNUMBER(SEARCH(LEPI36, Kosovnica!K198)))) &gt; 0, TRUE, FALSE),"")</f>
        <v/>
      </c>
      <c r="Z195" s="48" t="str">
        <f t="shared" si="43"/>
        <v/>
      </c>
      <c r="AA195" s="7">
        <f t="shared" si="44"/>
        <v>0</v>
      </c>
    </row>
    <row r="196" spans="1:27" ht="15" x14ac:dyDescent="0.2">
      <c r="A196" s="44">
        <f t="shared" si="33"/>
        <v>184</v>
      </c>
      <c r="B196" s="45" t="str">
        <f>IF(Kosovnica!B199&lt;&gt;"",Kosovnica!B199,"")</f>
        <v/>
      </c>
      <c r="C196" s="46" t="str">
        <f>IF(Kosovnica!L199&lt;&gt;"",Kosovnica!L199,"")</f>
        <v/>
      </c>
      <c r="D196" s="74" t="str">
        <f>IF(B196&lt;&gt;"",(((Kosovnica!C199)*(Kosovnica!D199))*Kosovnica!E199*(IF(X196=TRUE,2,1)))/1000000,"")</f>
        <v/>
      </c>
      <c r="E196" s="74" t="str">
        <f t="shared" si="34"/>
        <v/>
      </c>
      <c r="F196" s="80" t="str">
        <f t="shared" si="35"/>
        <v/>
      </c>
      <c r="G196" s="74" t="str">
        <f t="shared" si="36"/>
        <v/>
      </c>
      <c r="H196" s="76" t="str">
        <f t="shared" si="37"/>
        <v/>
      </c>
      <c r="I196" s="76"/>
      <c r="J196" s="77">
        <f>IF(X196=FALSE,((IF(Kosovnica!G199=1,Kosovnica!C199+PRIBITEK_TRAK)+IF(Kosovnica!H199=1,Kosovnica!C199+PRIBITEK_TRAK)+IF(Kosovnica!I199=1,Kosovnica!D199+PRIBITEK_TRAK)+IF(Kosovnica!J199=1,Kosovnica!D199+PRIBITEK_TRAK))/1000)*Kosovnica!E199,0)</f>
        <v>0</v>
      </c>
      <c r="K196" s="78" t="str">
        <f t="shared" si="38"/>
        <v/>
      </c>
      <c r="L196" s="75"/>
      <c r="M196" s="77">
        <f>IF(X196=FALSE,((IF(Kosovnica!G199=2,Kosovnica!C199+PRIBITEK_TRAK)+IF(Kosovnica!H199=2,Kosovnica!C199+PRIBITEK_TRAK)+IF(Kosovnica!I199=2,Kosovnica!D199+PRIBITEK_TRAK)+IF(Kosovnica!J199=2,Kosovnica!D199+PRIBITEK_TRAK))/1000)*Kosovnica!E199,0)</f>
        <v>0</v>
      </c>
      <c r="N196" s="78" t="str">
        <f t="shared" si="39"/>
        <v/>
      </c>
      <c r="O196" s="75"/>
      <c r="P196" s="77">
        <f>IF(X196=TRUE,((IF(Kosovnica!G199=1,Kosovnica!C199+PRIBITEK_TRAK)+IF(Kosovnica!H199=1,Kosovnica!C199+PRIBITEK_TRAK)+IF(Kosovnica!I199=1,Kosovnica!D199+PRIBITEK_TRAK)+IF(Kosovnica!J199=1,Kosovnica!D199+PRIBITEK_TRAK))/1000)*Kosovnica!E199,0)</f>
        <v>0</v>
      </c>
      <c r="Q196" s="78" t="str">
        <f t="shared" si="40"/>
        <v/>
      </c>
      <c r="R196" s="75"/>
      <c r="S196" s="77">
        <f>IF(X196=TRUE,((IF(Kosovnica!G199=2,Kosovnica!C199+PRIBITEK_TRAK)+IF(Kosovnica!H199=2,Kosovnica!C199+PRIBITEK_TRAK)+IF(Kosovnica!I199=2,Kosovnica!D199+PRIBITEK_TRAK)+IF(Kosovnica!J199=2,Kosovnica!D199+PRIBITEK_TRAK))/1000)*Kosovnica!E199,0)</f>
        <v>0</v>
      </c>
      <c r="T196" s="78" t="str">
        <f t="shared" si="41"/>
        <v/>
      </c>
      <c r="U196" s="47"/>
      <c r="V196" s="7" t="str">
        <f t="shared" si="42"/>
        <v/>
      </c>
      <c r="W196" s="7" t="str">
        <f t="shared" si="32"/>
        <v/>
      </c>
      <c r="X196" s="7" t="str" cm="1">
        <f t="array" ref="X196">IF(B196&lt;&gt;"",IF(SUMPRODUCT(--(ISNUMBER(SEARCH(LEPI36, Kosovnica!K199)))) &gt; 0, TRUE, FALSE),"")</f>
        <v/>
      </c>
      <c r="Z196" s="48" t="str">
        <f t="shared" si="43"/>
        <v/>
      </c>
      <c r="AA196" s="7">
        <f t="shared" si="44"/>
        <v>0</v>
      </c>
    </row>
    <row r="197" spans="1:27" ht="15" x14ac:dyDescent="0.2">
      <c r="A197" s="44">
        <f t="shared" si="33"/>
        <v>185</v>
      </c>
      <c r="B197" s="45" t="str">
        <f>IF(Kosovnica!B200&lt;&gt;"",Kosovnica!B200,"")</f>
        <v/>
      </c>
      <c r="C197" s="46" t="str">
        <f>IF(Kosovnica!L200&lt;&gt;"",Kosovnica!L200,"")</f>
        <v/>
      </c>
      <c r="D197" s="74" t="str">
        <f>IF(B197&lt;&gt;"",(((Kosovnica!C200)*(Kosovnica!D200))*Kosovnica!E200*(IF(X197=TRUE,2,1)))/1000000,"")</f>
        <v/>
      </c>
      <c r="E197" s="74" t="str">
        <f t="shared" si="34"/>
        <v/>
      </c>
      <c r="F197" s="80" t="str">
        <f t="shared" si="35"/>
        <v/>
      </c>
      <c r="G197" s="74" t="str">
        <f t="shared" si="36"/>
        <v/>
      </c>
      <c r="H197" s="76" t="str">
        <f t="shared" si="37"/>
        <v/>
      </c>
      <c r="I197" s="76"/>
      <c r="J197" s="77">
        <f>IF(X197=FALSE,((IF(Kosovnica!G200=1,Kosovnica!C200+PRIBITEK_TRAK)+IF(Kosovnica!H200=1,Kosovnica!C200+PRIBITEK_TRAK)+IF(Kosovnica!I200=1,Kosovnica!D200+PRIBITEK_TRAK)+IF(Kosovnica!J200=1,Kosovnica!D200+PRIBITEK_TRAK))/1000)*Kosovnica!E200,0)</f>
        <v>0</v>
      </c>
      <c r="K197" s="78" t="str">
        <f t="shared" si="38"/>
        <v/>
      </c>
      <c r="L197" s="75"/>
      <c r="M197" s="77">
        <f>IF(X197=FALSE,((IF(Kosovnica!G200=2,Kosovnica!C200+PRIBITEK_TRAK)+IF(Kosovnica!H200=2,Kosovnica!C200+PRIBITEK_TRAK)+IF(Kosovnica!I200=2,Kosovnica!D200+PRIBITEK_TRAK)+IF(Kosovnica!J200=2,Kosovnica!D200+PRIBITEK_TRAK))/1000)*Kosovnica!E200,0)</f>
        <v>0</v>
      </c>
      <c r="N197" s="78" t="str">
        <f t="shared" si="39"/>
        <v/>
      </c>
      <c r="O197" s="75"/>
      <c r="P197" s="77">
        <f>IF(X197=TRUE,((IF(Kosovnica!G200=1,Kosovnica!C200+PRIBITEK_TRAK)+IF(Kosovnica!H200=1,Kosovnica!C200+PRIBITEK_TRAK)+IF(Kosovnica!I200=1,Kosovnica!D200+PRIBITEK_TRAK)+IF(Kosovnica!J200=1,Kosovnica!D200+PRIBITEK_TRAK))/1000)*Kosovnica!E200,0)</f>
        <v>0</v>
      </c>
      <c r="Q197" s="78" t="str">
        <f t="shared" si="40"/>
        <v/>
      </c>
      <c r="R197" s="75"/>
      <c r="S197" s="77">
        <f>IF(X197=TRUE,((IF(Kosovnica!G200=2,Kosovnica!C200+PRIBITEK_TRAK)+IF(Kosovnica!H200=2,Kosovnica!C200+PRIBITEK_TRAK)+IF(Kosovnica!I200=2,Kosovnica!D200+PRIBITEK_TRAK)+IF(Kosovnica!J200=2,Kosovnica!D200+PRIBITEK_TRAK))/1000)*Kosovnica!E200,0)</f>
        <v>0</v>
      </c>
      <c r="T197" s="78" t="str">
        <f t="shared" si="41"/>
        <v/>
      </c>
      <c r="U197" s="47"/>
      <c r="V197" s="7" t="str">
        <f t="shared" si="42"/>
        <v/>
      </c>
      <c r="W197" s="7" t="str">
        <f t="shared" si="32"/>
        <v/>
      </c>
      <c r="X197" s="7" t="str" cm="1">
        <f t="array" ref="X197">IF(B197&lt;&gt;"",IF(SUMPRODUCT(--(ISNUMBER(SEARCH(LEPI36, Kosovnica!K200)))) &gt; 0, TRUE, FALSE),"")</f>
        <v/>
      </c>
      <c r="Z197" s="48" t="str">
        <f t="shared" si="43"/>
        <v/>
      </c>
      <c r="AA197" s="7">
        <f t="shared" si="44"/>
        <v>0</v>
      </c>
    </row>
    <row r="198" spans="1:27" ht="15" x14ac:dyDescent="0.2">
      <c r="A198" s="44">
        <f t="shared" si="33"/>
        <v>186</v>
      </c>
      <c r="B198" s="45" t="str">
        <f>IF(Kosovnica!B201&lt;&gt;"",Kosovnica!B201,"")</f>
        <v/>
      </c>
      <c r="C198" s="46" t="str">
        <f>IF(Kosovnica!L201&lt;&gt;"",Kosovnica!L201,"")</f>
        <v/>
      </c>
      <c r="D198" s="74" t="str">
        <f>IF(B198&lt;&gt;"",(((Kosovnica!C201)*(Kosovnica!D201))*Kosovnica!E201*(IF(X198=TRUE,2,1)))/1000000,"")</f>
        <v/>
      </c>
      <c r="E198" s="74" t="str">
        <f t="shared" si="34"/>
        <v/>
      </c>
      <c r="F198" s="80" t="str">
        <f t="shared" si="35"/>
        <v/>
      </c>
      <c r="G198" s="74" t="str">
        <f t="shared" si="36"/>
        <v/>
      </c>
      <c r="H198" s="76" t="str">
        <f t="shared" si="37"/>
        <v/>
      </c>
      <c r="I198" s="76"/>
      <c r="J198" s="77">
        <f>IF(X198=FALSE,((IF(Kosovnica!G201=1,Kosovnica!C201+PRIBITEK_TRAK)+IF(Kosovnica!H201=1,Kosovnica!C201+PRIBITEK_TRAK)+IF(Kosovnica!I201=1,Kosovnica!D201+PRIBITEK_TRAK)+IF(Kosovnica!J201=1,Kosovnica!D201+PRIBITEK_TRAK))/1000)*Kosovnica!E201,0)</f>
        <v>0</v>
      </c>
      <c r="K198" s="78" t="str">
        <f t="shared" si="38"/>
        <v/>
      </c>
      <c r="L198" s="75"/>
      <c r="M198" s="77">
        <f>IF(X198=FALSE,((IF(Kosovnica!G201=2,Kosovnica!C201+PRIBITEK_TRAK)+IF(Kosovnica!H201=2,Kosovnica!C201+PRIBITEK_TRAK)+IF(Kosovnica!I201=2,Kosovnica!D201+PRIBITEK_TRAK)+IF(Kosovnica!J201=2,Kosovnica!D201+PRIBITEK_TRAK))/1000)*Kosovnica!E201,0)</f>
        <v>0</v>
      </c>
      <c r="N198" s="78" t="str">
        <f t="shared" si="39"/>
        <v/>
      </c>
      <c r="O198" s="75"/>
      <c r="P198" s="77">
        <f>IF(X198=TRUE,((IF(Kosovnica!G201=1,Kosovnica!C201+PRIBITEK_TRAK)+IF(Kosovnica!H201=1,Kosovnica!C201+PRIBITEK_TRAK)+IF(Kosovnica!I201=1,Kosovnica!D201+PRIBITEK_TRAK)+IF(Kosovnica!J201=1,Kosovnica!D201+PRIBITEK_TRAK))/1000)*Kosovnica!E201,0)</f>
        <v>0</v>
      </c>
      <c r="Q198" s="78" t="str">
        <f t="shared" si="40"/>
        <v/>
      </c>
      <c r="R198" s="75"/>
      <c r="S198" s="77">
        <f>IF(X198=TRUE,((IF(Kosovnica!G201=2,Kosovnica!C201+PRIBITEK_TRAK)+IF(Kosovnica!H201=2,Kosovnica!C201+PRIBITEK_TRAK)+IF(Kosovnica!I201=2,Kosovnica!D201+PRIBITEK_TRAK)+IF(Kosovnica!J201=2,Kosovnica!D201+PRIBITEK_TRAK))/1000)*Kosovnica!E201,0)</f>
        <v>0</v>
      </c>
      <c r="T198" s="78" t="str">
        <f t="shared" si="41"/>
        <v/>
      </c>
      <c r="U198" s="47"/>
      <c r="V198" s="7" t="str">
        <f t="shared" si="42"/>
        <v/>
      </c>
      <c r="W198" s="7" t="str">
        <f t="shared" si="32"/>
        <v/>
      </c>
      <c r="X198" s="7" t="str" cm="1">
        <f t="array" ref="X198">IF(B198&lt;&gt;"",IF(SUMPRODUCT(--(ISNUMBER(SEARCH(LEPI36, Kosovnica!K201)))) &gt; 0, TRUE, FALSE),"")</f>
        <v/>
      </c>
      <c r="Z198" s="48" t="str">
        <f t="shared" si="43"/>
        <v/>
      </c>
      <c r="AA198" s="7">
        <f t="shared" si="44"/>
        <v>0</v>
      </c>
    </row>
    <row r="199" spans="1:27" ht="15" x14ac:dyDescent="0.2">
      <c r="A199" s="44">
        <f t="shared" si="33"/>
        <v>187</v>
      </c>
      <c r="B199" s="45" t="str">
        <f>IF(Kosovnica!B202&lt;&gt;"",Kosovnica!B202,"")</f>
        <v/>
      </c>
      <c r="C199" s="46" t="str">
        <f>IF(Kosovnica!L202&lt;&gt;"",Kosovnica!L202,"")</f>
        <v/>
      </c>
      <c r="D199" s="74" t="str">
        <f>IF(B199&lt;&gt;"",(((Kosovnica!C202)*(Kosovnica!D202))*Kosovnica!E202*(IF(X199=TRUE,2,1)))/1000000,"")</f>
        <v/>
      </c>
      <c r="E199" s="74" t="str">
        <f t="shared" si="34"/>
        <v/>
      </c>
      <c r="F199" s="80" t="str">
        <f t="shared" si="35"/>
        <v/>
      </c>
      <c r="G199" s="74" t="str">
        <f t="shared" si="36"/>
        <v/>
      </c>
      <c r="H199" s="76" t="str">
        <f t="shared" si="37"/>
        <v/>
      </c>
      <c r="I199" s="76"/>
      <c r="J199" s="77">
        <f>IF(X199=FALSE,((IF(Kosovnica!G202=1,Kosovnica!C202+PRIBITEK_TRAK)+IF(Kosovnica!H202=1,Kosovnica!C202+PRIBITEK_TRAK)+IF(Kosovnica!I202=1,Kosovnica!D202+PRIBITEK_TRAK)+IF(Kosovnica!J202=1,Kosovnica!D202+PRIBITEK_TRAK))/1000)*Kosovnica!E202,0)</f>
        <v>0</v>
      </c>
      <c r="K199" s="78" t="str">
        <f t="shared" si="38"/>
        <v/>
      </c>
      <c r="L199" s="75"/>
      <c r="M199" s="77">
        <f>IF(X199=FALSE,((IF(Kosovnica!G202=2,Kosovnica!C202+PRIBITEK_TRAK)+IF(Kosovnica!H202=2,Kosovnica!C202+PRIBITEK_TRAK)+IF(Kosovnica!I202=2,Kosovnica!D202+PRIBITEK_TRAK)+IF(Kosovnica!J202=2,Kosovnica!D202+PRIBITEK_TRAK))/1000)*Kosovnica!E202,0)</f>
        <v>0</v>
      </c>
      <c r="N199" s="78" t="str">
        <f t="shared" si="39"/>
        <v/>
      </c>
      <c r="O199" s="75"/>
      <c r="P199" s="77">
        <f>IF(X199=TRUE,((IF(Kosovnica!G202=1,Kosovnica!C202+PRIBITEK_TRAK)+IF(Kosovnica!H202=1,Kosovnica!C202+PRIBITEK_TRAK)+IF(Kosovnica!I202=1,Kosovnica!D202+PRIBITEK_TRAK)+IF(Kosovnica!J202=1,Kosovnica!D202+PRIBITEK_TRAK))/1000)*Kosovnica!E202,0)</f>
        <v>0</v>
      </c>
      <c r="Q199" s="78" t="str">
        <f t="shared" si="40"/>
        <v/>
      </c>
      <c r="R199" s="75"/>
      <c r="S199" s="77">
        <f>IF(X199=TRUE,((IF(Kosovnica!G202=2,Kosovnica!C202+PRIBITEK_TRAK)+IF(Kosovnica!H202=2,Kosovnica!C202+PRIBITEK_TRAK)+IF(Kosovnica!I202=2,Kosovnica!D202+PRIBITEK_TRAK)+IF(Kosovnica!J202=2,Kosovnica!D202+PRIBITEK_TRAK))/1000)*Kosovnica!E202,0)</f>
        <v>0</v>
      </c>
      <c r="T199" s="78" t="str">
        <f t="shared" si="41"/>
        <v/>
      </c>
      <c r="U199" s="47"/>
      <c r="V199" s="7" t="str">
        <f t="shared" si="42"/>
        <v/>
      </c>
      <c r="W199" s="7" t="str">
        <f t="shared" si="32"/>
        <v/>
      </c>
      <c r="X199" s="7" t="str" cm="1">
        <f t="array" ref="X199">IF(B199&lt;&gt;"",IF(SUMPRODUCT(--(ISNUMBER(SEARCH(LEPI36, Kosovnica!K202)))) &gt; 0, TRUE, FALSE),"")</f>
        <v/>
      </c>
      <c r="Z199" s="48" t="str">
        <f t="shared" si="43"/>
        <v/>
      </c>
      <c r="AA199" s="7">
        <f t="shared" si="44"/>
        <v>0</v>
      </c>
    </row>
    <row r="200" spans="1:27" ht="15" x14ac:dyDescent="0.2">
      <c r="A200" s="44">
        <f t="shared" si="33"/>
        <v>188</v>
      </c>
      <c r="B200" s="45" t="str">
        <f>IF(Kosovnica!B203&lt;&gt;"",Kosovnica!B203,"")</f>
        <v/>
      </c>
      <c r="C200" s="46" t="str">
        <f>IF(Kosovnica!L203&lt;&gt;"",Kosovnica!L203,"")</f>
        <v/>
      </c>
      <c r="D200" s="74" t="str">
        <f>IF(B200&lt;&gt;"",(((Kosovnica!C203)*(Kosovnica!D203))*Kosovnica!E203*(IF(X200=TRUE,2,1)))/1000000,"")</f>
        <v/>
      </c>
      <c r="E200" s="74" t="str">
        <f t="shared" si="34"/>
        <v/>
      </c>
      <c r="F200" s="80" t="str">
        <f t="shared" si="35"/>
        <v/>
      </c>
      <c r="G200" s="74" t="str">
        <f t="shared" si="36"/>
        <v/>
      </c>
      <c r="H200" s="76" t="str">
        <f t="shared" si="37"/>
        <v/>
      </c>
      <c r="I200" s="76"/>
      <c r="J200" s="77">
        <f>IF(X200=FALSE,((IF(Kosovnica!G203=1,Kosovnica!C203+PRIBITEK_TRAK)+IF(Kosovnica!H203=1,Kosovnica!C203+PRIBITEK_TRAK)+IF(Kosovnica!I203=1,Kosovnica!D203+PRIBITEK_TRAK)+IF(Kosovnica!J203=1,Kosovnica!D203+PRIBITEK_TRAK))/1000)*Kosovnica!E203,0)</f>
        <v>0</v>
      </c>
      <c r="K200" s="78" t="str">
        <f t="shared" si="38"/>
        <v/>
      </c>
      <c r="L200" s="75"/>
      <c r="M200" s="77">
        <f>IF(X200=FALSE,((IF(Kosovnica!G203=2,Kosovnica!C203+PRIBITEK_TRAK)+IF(Kosovnica!H203=2,Kosovnica!C203+PRIBITEK_TRAK)+IF(Kosovnica!I203=2,Kosovnica!D203+PRIBITEK_TRAK)+IF(Kosovnica!J203=2,Kosovnica!D203+PRIBITEK_TRAK))/1000)*Kosovnica!E203,0)</f>
        <v>0</v>
      </c>
      <c r="N200" s="78" t="str">
        <f t="shared" si="39"/>
        <v/>
      </c>
      <c r="O200" s="75"/>
      <c r="P200" s="77">
        <f>IF(X200=TRUE,((IF(Kosovnica!G203=1,Kosovnica!C203+PRIBITEK_TRAK)+IF(Kosovnica!H203=1,Kosovnica!C203+PRIBITEK_TRAK)+IF(Kosovnica!I203=1,Kosovnica!D203+PRIBITEK_TRAK)+IF(Kosovnica!J203=1,Kosovnica!D203+PRIBITEK_TRAK))/1000)*Kosovnica!E203,0)</f>
        <v>0</v>
      </c>
      <c r="Q200" s="78" t="str">
        <f t="shared" si="40"/>
        <v/>
      </c>
      <c r="R200" s="75"/>
      <c r="S200" s="77">
        <f>IF(X200=TRUE,((IF(Kosovnica!G203=2,Kosovnica!C203+PRIBITEK_TRAK)+IF(Kosovnica!H203=2,Kosovnica!C203+PRIBITEK_TRAK)+IF(Kosovnica!I203=2,Kosovnica!D203+PRIBITEK_TRAK)+IF(Kosovnica!J203=2,Kosovnica!D203+PRIBITEK_TRAK))/1000)*Kosovnica!E203,0)</f>
        <v>0</v>
      </c>
      <c r="T200" s="78" t="str">
        <f t="shared" si="41"/>
        <v/>
      </c>
      <c r="U200" s="47"/>
      <c r="V200" s="7" t="str">
        <f t="shared" si="42"/>
        <v/>
      </c>
      <c r="W200" s="7" t="str">
        <f t="shared" si="32"/>
        <v/>
      </c>
      <c r="X200" s="7" t="str" cm="1">
        <f t="array" ref="X200">IF(B200&lt;&gt;"",IF(SUMPRODUCT(--(ISNUMBER(SEARCH(LEPI36, Kosovnica!K203)))) &gt; 0, TRUE, FALSE),"")</f>
        <v/>
      </c>
      <c r="Z200" s="48" t="str">
        <f t="shared" si="43"/>
        <v/>
      </c>
      <c r="AA200" s="7">
        <f t="shared" si="44"/>
        <v>0</v>
      </c>
    </row>
    <row r="201" spans="1:27" ht="15" x14ac:dyDescent="0.2">
      <c r="A201" s="44">
        <f t="shared" si="33"/>
        <v>189</v>
      </c>
      <c r="B201" s="45" t="str">
        <f>IF(Kosovnica!B204&lt;&gt;"",Kosovnica!B204,"")</f>
        <v/>
      </c>
      <c r="C201" s="46" t="str">
        <f>IF(Kosovnica!L204&lt;&gt;"",Kosovnica!L204,"")</f>
        <v/>
      </c>
      <c r="D201" s="74" t="str">
        <f>IF(B201&lt;&gt;"",(((Kosovnica!C204)*(Kosovnica!D204))*Kosovnica!E204*(IF(X201=TRUE,2,1)))/1000000,"")</f>
        <v/>
      </c>
      <c r="E201" s="74" t="str">
        <f t="shared" si="34"/>
        <v/>
      </c>
      <c r="F201" s="80" t="str">
        <f t="shared" si="35"/>
        <v/>
      </c>
      <c r="G201" s="74" t="str">
        <f t="shared" si="36"/>
        <v/>
      </c>
      <c r="H201" s="76" t="str">
        <f t="shared" si="37"/>
        <v/>
      </c>
      <c r="I201" s="76"/>
      <c r="J201" s="77">
        <f>IF(X201=FALSE,((IF(Kosovnica!G204=1,Kosovnica!C204+PRIBITEK_TRAK)+IF(Kosovnica!H204=1,Kosovnica!C204+PRIBITEK_TRAK)+IF(Kosovnica!I204=1,Kosovnica!D204+PRIBITEK_TRAK)+IF(Kosovnica!J204=1,Kosovnica!D204+PRIBITEK_TRAK))/1000)*Kosovnica!E204,0)</f>
        <v>0</v>
      </c>
      <c r="K201" s="78" t="str">
        <f t="shared" si="38"/>
        <v/>
      </c>
      <c r="L201" s="75"/>
      <c r="M201" s="77">
        <f>IF(X201=FALSE,((IF(Kosovnica!G204=2,Kosovnica!C204+PRIBITEK_TRAK)+IF(Kosovnica!H204=2,Kosovnica!C204+PRIBITEK_TRAK)+IF(Kosovnica!I204=2,Kosovnica!D204+PRIBITEK_TRAK)+IF(Kosovnica!J204=2,Kosovnica!D204+PRIBITEK_TRAK))/1000)*Kosovnica!E204,0)</f>
        <v>0</v>
      </c>
      <c r="N201" s="78" t="str">
        <f t="shared" si="39"/>
        <v/>
      </c>
      <c r="O201" s="75"/>
      <c r="P201" s="77">
        <f>IF(X201=TRUE,((IF(Kosovnica!G204=1,Kosovnica!C204+PRIBITEK_TRAK)+IF(Kosovnica!H204=1,Kosovnica!C204+PRIBITEK_TRAK)+IF(Kosovnica!I204=1,Kosovnica!D204+PRIBITEK_TRAK)+IF(Kosovnica!J204=1,Kosovnica!D204+PRIBITEK_TRAK))/1000)*Kosovnica!E204,0)</f>
        <v>0</v>
      </c>
      <c r="Q201" s="78" t="str">
        <f t="shared" si="40"/>
        <v/>
      </c>
      <c r="R201" s="75"/>
      <c r="S201" s="77">
        <f>IF(X201=TRUE,((IF(Kosovnica!G204=2,Kosovnica!C204+PRIBITEK_TRAK)+IF(Kosovnica!H204=2,Kosovnica!C204+PRIBITEK_TRAK)+IF(Kosovnica!I204=2,Kosovnica!D204+PRIBITEK_TRAK)+IF(Kosovnica!J204=2,Kosovnica!D204+PRIBITEK_TRAK))/1000)*Kosovnica!E204,0)</f>
        <v>0</v>
      </c>
      <c r="T201" s="78" t="str">
        <f t="shared" si="41"/>
        <v/>
      </c>
      <c r="U201" s="47"/>
      <c r="V201" s="7" t="str">
        <f t="shared" si="42"/>
        <v/>
      </c>
      <c r="W201" s="7" t="str">
        <f t="shared" si="32"/>
        <v/>
      </c>
      <c r="X201" s="7" t="str" cm="1">
        <f t="array" ref="X201">IF(B201&lt;&gt;"",IF(SUMPRODUCT(--(ISNUMBER(SEARCH(LEPI36, Kosovnica!K204)))) &gt; 0, TRUE, FALSE),"")</f>
        <v/>
      </c>
      <c r="Z201" s="48" t="str">
        <f t="shared" si="43"/>
        <v/>
      </c>
      <c r="AA201" s="7">
        <f t="shared" si="44"/>
        <v>0</v>
      </c>
    </row>
    <row r="202" spans="1:27" ht="15" x14ac:dyDescent="0.2">
      <c r="A202" s="44">
        <f t="shared" si="33"/>
        <v>190</v>
      </c>
      <c r="B202" s="45" t="str">
        <f>IF(Kosovnica!B205&lt;&gt;"",Kosovnica!B205,"")</f>
        <v/>
      </c>
      <c r="C202" s="46" t="str">
        <f>IF(Kosovnica!L205&lt;&gt;"",Kosovnica!L205,"")</f>
        <v/>
      </c>
      <c r="D202" s="74" t="str">
        <f>IF(B202&lt;&gt;"",(((Kosovnica!C205)*(Kosovnica!D205))*Kosovnica!E205*(IF(X202=TRUE,2,1)))/1000000,"")</f>
        <v/>
      </c>
      <c r="E202" s="74" t="str">
        <f t="shared" si="34"/>
        <v/>
      </c>
      <c r="F202" s="80" t="str">
        <f t="shared" si="35"/>
        <v/>
      </c>
      <c r="G202" s="74" t="str">
        <f t="shared" si="36"/>
        <v/>
      </c>
      <c r="H202" s="76" t="str">
        <f t="shared" si="37"/>
        <v/>
      </c>
      <c r="I202" s="76"/>
      <c r="J202" s="77">
        <f>IF(X202=FALSE,((IF(Kosovnica!G205=1,Kosovnica!C205+PRIBITEK_TRAK)+IF(Kosovnica!H205=1,Kosovnica!C205+PRIBITEK_TRAK)+IF(Kosovnica!I205=1,Kosovnica!D205+PRIBITEK_TRAK)+IF(Kosovnica!J205=1,Kosovnica!D205+PRIBITEK_TRAK))/1000)*Kosovnica!E205,0)</f>
        <v>0</v>
      </c>
      <c r="K202" s="78" t="str">
        <f t="shared" si="38"/>
        <v/>
      </c>
      <c r="L202" s="75"/>
      <c r="M202" s="77">
        <f>IF(X202=FALSE,((IF(Kosovnica!G205=2,Kosovnica!C205+PRIBITEK_TRAK)+IF(Kosovnica!H205=2,Kosovnica!C205+PRIBITEK_TRAK)+IF(Kosovnica!I205=2,Kosovnica!D205+PRIBITEK_TRAK)+IF(Kosovnica!J205=2,Kosovnica!D205+PRIBITEK_TRAK))/1000)*Kosovnica!E205,0)</f>
        <v>0</v>
      </c>
      <c r="N202" s="78" t="str">
        <f t="shared" si="39"/>
        <v/>
      </c>
      <c r="O202" s="75"/>
      <c r="P202" s="77">
        <f>IF(X202=TRUE,((IF(Kosovnica!G205=1,Kosovnica!C205+PRIBITEK_TRAK)+IF(Kosovnica!H205=1,Kosovnica!C205+PRIBITEK_TRAK)+IF(Kosovnica!I205=1,Kosovnica!D205+PRIBITEK_TRAK)+IF(Kosovnica!J205=1,Kosovnica!D205+PRIBITEK_TRAK))/1000)*Kosovnica!E205,0)</f>
        <v>0</v>
      </c>
      <c r="Q202" s="78" t="str">
        <f t="shared" si="40"/>
        <v/>
      </c>
      <c r="R202" s="75"/>
      <c r="S202" s="77">
        <f>IF(X202=TRUE,((IF(Kosovnica!G205=2,Kosovnica!C205+PRIBITEK_TRAK)+IF(Kosovnica!H205=2,Kosovnica!C205+PRIBITEK_TRAK)+IF(Kosovnica!I205=2,Kosovnica!D205+PRIBITEK_TRAK)+IF(Kosovnica!J205=2,Kosovnica!D205+PRIBITEK_TRAK))/1000)*Kosovnica!E205,0)</f>
        <v>0</v>
      </c>
      <c r="T202" s="78" t="str">
        <f t="shared" si="41"/>
        <v/>
      </c>
      <c r="U202" s="47"/>
      <c r="V202" s="7" t="str">
        <f t="shared" si="42"/>
        <v/>
      </c>
      <c r="W202" s="7" t="str">
        <f t="shared" si="32"/>
        <v/>
      </c>
      <c r="X202" s="7" t="str" cm="1">
        <f t="array" ref="X202">IF(B202&lt;&gt;"",IF(SUMPRODUCT(--(ISNUMBER(SEARCH(LEPI36, Kosovnica!K205)))) &gt; 0, TRUE, FALSE),"")</f>
        <v/>
      </c>
      <c r="Z202" s="48" t="str">
        <f t="shared" si="43"/>
        <v/>
      </c>
      <c r="AA202" s="7">
        <f t="shared" si="44"/>
        <v>0</v>
      </c>
    </row>
    <row r="203" spans="1:27" ht="15" x14ac:dyDescent="0.2">
      <c r="A203" s="44">
        <f t="shared" si="33"/>
        <v>191</v>
      </c>
      <c r="B203" s="45" t="str">
        <f>IF(Kosovnica!B206&lt;&gt;"",Kosovnica!B206,"")</f>
        <v/>
      </c>
      <c r="C203" s="46" t="str">
        <f>IF(Kosovnica!L206&lt;&gt;"",Kosovnica!L206,"")</f>
        <v/>
      </c>
      <c r="D203" s="74" t="str">
        <f>IF(B203&lt;&gt;"",(((Kosovnica!C206)*(Kosovnica!D206))*Kosovnica!E206*(IF(X203=TRUE,2,1)))/1000000,"")</f>
        <v/>
      </c>
      <c r="E203" s="74" t="str">
        <f t="shared" si="34"/>
        <v/>
      </c>
      <c r="F203" s="80" t="str">
        <f t="shared" si="35"/>
        <v/>
      </c>
      <c r="G203" s="74" t="str">
        <f t="shared" si="36"/>
        <v/>
      </c>
      <c r="H203" s="76" t="str">
        <f t="shared" si="37"/>
        <v/>
      </c>
      <c r="I203" s="76"/>
      <c r="J203" s="77">
        <f>IF(X203=FALSE,((IF(Kosovnica!G206=1,Kosovnica!C206+PRIBITEK_TRAK)+IF(Kosovnica!H206=1,Kosovnica!C206+PRIBITEK_TRAK)+IF(Kosovnica!I206=1,Kosovnica!D206+PRIBITEK_TRAK)+IF(Kosovnica!J206=1,Kosovnica!D206+PRIBITEK_TRAK))/1000)*Kosovnica!E206,0)</f>
        <v>0</v>
      </c>
      <c r="K203" s="78" t="str">
        <f t="shared" si="38"/>
        <v/>
      </c>
      <c r="L203" s="75"/>
      <c r="M203" s="77">
        <f>IF(X203=FALSE,((IF(Kosovnica!G206=2,Kosovnica!C206+PRIBITEK_TRAK)+IF(Kosovnica!H206=2,Kosovnica!C206+PRIBITEK_TRAK)+IF(Kosovnica!I206=2,Kosovnica!D206+PRIBITEK_TRAK)+IF(Kosovnica!J206=2,Kosovnica!D206+PRIBITEK_TRAK))/1000)*Kosovnica!E206,0)</f>
        <v>0</v>
      </c>
      <c r="N203" s="78" t="str">
        <f t="shared" si="39"/>
        <v/>
      </c>
      <c r="O203" s="75"/>
      <c r="P203" s="77">
        <f>IF(X203=TRUE,((IF(Kosovnica!G206=1,Kosovnica!C206+PRIBITEK_TRAK)+IF(Kosovnica!H206=1,Kosovnica!C206+PRIBITEK_TRAK)+IF(Kosovnica!I206=1,Kosovnica!D206+PRIBITEK_TRAK)+IF(Kosovnica!J206=1,Kosovnica!D206+PRIBITEK_TRAK))/1000)*Kosovnica!E206,0)</f>
        <v>0</v>
      </c>
      <c r="Q203" s="78" t="str">
        <f t="shared" si="40"/>
        <v/>
      </c>
      <c r="R203" s="75"/>
      <c r="S203" s="77">
        <f>IF(X203=TRUE,((IF(Kosovnica!G206=2,Kosovnica!C206+PRIBITEK_TRAK)+IF(Kosovnica!H206=2,Kosovnica!C206+PRIBITEK_TRAK)+IF(Kosovnica!I206=2,Kosovnica!D206+PRIBITEK_TRAK)+IF(Kosovnica!J206=2,Kosovnica!D206+PRIBITEK_TRAK))/1000)*Kosovnica!E206,0)</f>
        <v>0</v>
      </c>
      <c r="T203" s="78" t="str">
        <f t="shared" si="41"/>
        <v/>
      </c>
      <c r="U203" s="47"/>
      <c r="V203" s="7" t="str">
        <f t="shared" si="42"/>
        <v/>
      </c>
      <c r="W203" s="7" t="str">
        <f t="shared" si="32"/>
        <v/>
      </c>
      <c r="X203" s="7" t="str" cm="1">
        <f t="array" ref="X203">IF(B203&lt;&gt;"",IF(SUMPRODUCT(--(ISNUMBER(SEARCH(LEPI36, Kosovnica!K206)))) &gt; 0, TRUE, FALSE),"")</f>
        <v/>
      </c>
      <c r="Z203" s="48" t="str">
        <f t="shared" si="43"/>
        <v/>
      </c>
      <c r="AA203" s="7">
        <f t="shared" si="44"/>
        <v>0</v>
      </c>
    </row>
    <row r="204" spans="1:27" ht="15" x14ac:dyDescent="0.2">
      <c r="A204" s="44">
        <f t="shared" si="33"/>
        <v>192</v>
      </c>
      <c r="B204" s="45" t="str">
        <f>IF(Kosovnica!B207&lt;&gt;"",Kosovnica!B207,"")</f>
        <v/>
      </c>
      <c r="C204" s="46" t="str">
        <f>IF(Kosovnica!L207&lt;&gt;"",Kosovnica!L207,"")</f>
        <v/>
      </c>
      <c r="D204" s="74" t="str">
        <f>IF(B204&lt;&gt;"",(((Kosovnica!C207)*(Kosovnica!D207))*Kosovnica!E207*(IF(X204=TRUE,2,1)))/1000000,"")</f>
        <v/>
      </c>
      <c r="E204" s="74" t="str">
        <f t="shared" si="34"/>
        <v/>
      </c>
      <c r="F204" s="80" t="str">
        <f t="shared" si="35"/>
        <v/>
      </c>
      <c r="G204" s="74" t="str">
        <f t="shared" si="36"/>
        <v/>
      </c>
      <c r="H204" s="76" t="str">
        <f t="shared" si="37"/>
        <v/>
      </c>
      <c r="I204" s="76"/>
      <c r="J204" s="77">
        <f>IF(X204=FALSE,((IF(Kosovnica!G207=1,Kosovnica!C207+PRIBITEK_TRAK)+IF(Kosovnica!H207=1,Kosovnica!C207+PRIBITEK_TRAK)+IF(Kosovnica!I207=1,Kosovnica!D207+PRIBITEK_TRAK)+IF(Kosovnica!J207=1,Kosovnica!D207+PRIBITEK_TRAK))/1000)*Kosovnica!E207,0)</f>
        <v>0</v>
      </c>
      <c r="K204" s="78" t="str">
        <f t="shared" si="38"/>
        <v/>
      </c>
      <c r="L204" s="75"/>
      <c r="M204" s="77">
        <f>IF(X204=FALSE,((IF(Kosovnica!G207=2,Kosovnica!C207+PRIBITEK_TRAK)+IF(Kosovnica!H207=2,Kosovnica!C207+PRIBITEK_TRAK)+IF(Kosovnica!I207=2,Kosovnica!D207+PRIBITEK_TRAK)+IF(Kosovnica!J207=2,Kosovnica!D207+PRIBITEK_TRAK))/1000)*Kosovnica!E207,0)</f>
        <v>0</v>
      </c>
      <c r="N204" s="78" t="str">
        <f t="shared" si="39"/>
        <v/>
      </c>
      <c r="O204" s="75"/>
      <c r="P204" s="77">
        <f>IF(X204=TRUE,((IF(Kosovnica!G207=1,Kosovnica!C207+PRIBITEK_TRAK)+IF(Kosovnica!H207=1,Kosovnica!C207+PRIBITEK_TRAK)+IF(Kosovnica!I207=1,Kosovnica!D207+PRIBITEK_TRAK)+IF(Kosovnica!J207=1,Kosovnica!D207+PRIBITEK_TRAK))/1000)*Kosovnica!E207,0)</f>
        <v>0</v>
      </c>
      <c r="Q204" s="78" t="str">
        <f t="shared" si="40"/>
        <v/>
      </c>
      <c r="R204" s="75"/>
      <c r="S204" s="77">
        <f>IF(X204=TRUE,((IF(Kosovnica!G207=2,Kosovnica!C207+PRIBITEK_TRAK)+IF(Kosovnica!H207=2,Kosovnica!C207+PRIBITEK_TRAK)+IF(Kosovnica!I207=2,Kosovnica!D207+PRIBITEK_TRAK)+IF(Kosovnica!J207=2,Kosovnica!D207+PRIBITEK_TRAK))/1000)*Kosovnica!E207,0)</f>
        <v>0</v>
      </c>
      <c r="T204" s="78" t="str">
        <f t="shared" si="41"/>
        <v/>
      </c>
      <c r="U204" s="47"/>
      <c r="V204" s="7" t="str">
        <f t="shared" si="42"/>
        <v/>
      </c>
      <c r="W204" s="7" t="str">
        <f t="shared" si="32"/>
        <v/>
      </c>
      <c r="X204" s="7" t="str" cm="1">
        <f t="array" ref="X204">IF(B204&lt;&gt;"",IF(SUMPRODUCT(--(ISNUMBER(SEARCH(LEPI36, Kosovnica!K207)))) &gt; 0, TRUE, FALSE),"")</f>
        <v/>
      </c>
      <c r="Z204" s="48" t="str">
        <f t="shared" si="43"/>
        <v/>
      </c>
      <c r="AA204" s="7">
        <f t="shared" si="44"/>
        <v>0</v>
      </c>
    </row>
    <row r="205" spans="1:27" ht="15" x14ac:dyDescent="0.2">
      <c r="A205" s="44">
        <f t="shared" si="33"/>
        <v>193</v>
      </c>
      <c r="B205" s="45" t="str">
        <f>IF(Kosovnica!B208&lt;&gt;"",Kosovnica!B208,"")</f>
        <v/>
      </c>
      <c r="C205" s="46" t="str">
        <f>IF(Kosovnica!L208&lt;&gt;"",Kosovnica!L208,"")</f>
        <v/>
      </c>
      <c r="D205" s="74" t="str">
        <f>IF(B205&lt;&gt;"",(((Kosovnica!C208)*(Kosovnica!D208))*Kosovnica!E208*(IF(X205=TRUE,2,1)))/1000000,"")</f>
        <v/>
      </c>
      <c r="E205" s="74" t="str">
        <f t="shared" si="34"/>
        <v/>
      </c>
      <c r="F205" s="80" t="str">
        <f t="shared" si="35"/>
        <v/>
      </c>
      <c r="G205" s="74" t="str">
        <f t="shared" si="36"/>
        <v/>
      </c>
      <c r="H205" s="76" t="str">
        <f t="shared" si="37"/>
        <v/>
      </c>
      <c r="I205" s="76"/>
      <c r="J205" s="77">
        <f>IF(X205=FALSE,((IF(Kosovnica!G208=1,Kosovnica!C208+PRIBITEK_TRAK)+IF(Kosovnica!H208=1,Kosovnica!C208+PRIBITEK_TRAK)+IF(Kosovnica!I208=1,Kosovnica!D208+PRIBITEK_TRAK)+IF(Kosovnica!J208=1,Kosovnica!D208+PRIBITEK_TRAK))/1000)*Kosovnica!E208,0)</f>
        <v>0</v>
      </c>
      <c r="K205" s="78" t="str">
        <f t="shared" si="38"/>
        <v/>
      </c>
      <c r="L205" s="75"/>
      <c r="M205" s="77">
        <f>IF(X205=FALSE,((IF(Kosovnica!G208=2,Kosovnica!C208+PRIBITEK_TRAK)+IF(Kosovnica!H208=2,Kosovnica!C208+PRIBITEK_TRAK)+IF(Kosovnica!I208=2,Kosovnica!D208+PRIBITEK_TRAK)+IF(Kosovnica!J208=2,Kosovnica!D208+PRIBITEK_TRAK))/1000)*Kosovnica!E208,0)</f>
        <v>0</v>
      </c>
      <c r="N205" s="78" t="str">
        <f t="shared" si="39"/>
        <v/>
      </c>
      <c r="O205" s="75"/>
      <c r="P205" s="77">
        <f>IF(X205=TRUE,((IF(Kosovnica!G208=1,Kosovnica!C208+PRIBITEK_TRAK)+IF(Kosovnica!H208=1,Kosovnica!C208+PRIBITEK_TRAK)+IF(Kosovnica!I208=1,Kosovnica!D208+PRIBITEK_TRAK)+IF(Kosovnica!J208=1,Kosovnica!D208+PRIBITEK_TRAK))/1000)*Kosovnica!E208,0)</f>
        <v>0</v>
      </c>
      <c r="Q205" s="78" t="str">
        <f t="shared" si="40"/>
        <v/>
      </c>
      <c r="R205" s="75"/>
      <c r="S205" s="77">
        <f>IF(X205=TRUE,((IF(Kosovnica!G208=2,Kosovnica!C208+PRIBITEK_TRAK)+IF(Kosovnica!H208=2,Kosovnica!C208+PRIBITEK_TRAK)+IF(Kosovnica!I208=2,Kosovnica!D208+PRIBITEK_TRAK)+IF(Kosovnica!J208=2,Kosovnica!D208+PRIBITEK_TRAK))/1000)*Kosovnica!E208,0)</f>
        <v>0</v>
      </c>
      <c r="T205" s="78" t="str">
        <f t="shared" si="41"/>
        <v/>
      </c>
      <c r="U205" s="47"/>
      <c r="V205" s="7" t="str">
        <f t="shared" si="42"/>
        <v/>
      </c>
      <c r="W205" s="7" t="str">
        <f t="shared" ref="W205:W268" si="45">IFERROR(IF(AND(VLOOKUP(B205,DEKORJI_PODATKI,6,FALSE)=18,X205=TRUE),36,VLOOKUP(B205,DEKORJI_PODATKI,6,FALSE)),"")</f>
        <v/>
      </c>
      <c r="X205" s="7" t="str" cm="1">
        <f t="array" ref="X205">IF(B205&lt;&gt;"",IF(SUMPRODUCT(--(ISNUMBER(SEARCH(LEPI36, Kosovnica!K208)))) &gt; 0, TRUE, FALSE),"")</f>
        <v/>
      </c>
      <c r="Z205" s="48" t="str">
        <f t="shared" si="43"/>
        <v/>
      </c>
      <c r="AA205" s="7">
        <f t="shared" si="44"/>
        <v>0</v>
      </c>
    </row>
    <row r="206" spans="1:27" ht="15" x14ac:dyDescent="0.2">
      <c r="A206" s="44">
        <f t="shared" ref="A206:A269" si="46">IF(ISNUMBER(A205),A205+1,1)</f>
        <v>194</v>
      </c>
      <c r="B206" s="45" t="str">
        <f>IF(Kosovnica!B209&lt;&gt;"",Kosovnica!B209,"")</f>
        <v/>
      </c>
      <c r="C206" s="46" t="str">
        <f>IF(Kosovnica!L209&lt;&gt;"",Kosovnica!L209,"")</f>
        <v/>
      </c>
      <c r="D206" s="74" t="str">
        <f>IF(B206&lt;&gt;"",(((Kosovnica!C209)*(Kosovnica!D209))*Kosovnica!E209*(IF(X206=TRUE,2,1)))/1000000,"")</f>
        <v/>
      </c>
      <c r="E206" s="74" t="str">
        <f t="shared" ref="E206:E269" si="47">IFERROR(IF(B206=B205,IFERROR(E205+D206,""),D206),"")</f>
        <v/>
      </c>
      <c r="F206" s="80" t="str">
        <f t="shared" ref="F206:F269" si="48">IFERROR(IF(B206=B207,"",CEILING(E206/(((VLOOKUP(B206,DEKORJI_PODATKI,4,FALSE)*VLOOKUP(B206,DEKORJI_PODATKI,5,FALSE))/1000000)*IF(VLOOKUP(B206,DEKORJI_PODATKI,2,FALSE)=1,Y_GRAIN,N_GRAIN)),0.5)),"")</f>
        <v/>
      </c>
      <c r="G206" s="74" t="str">
        <f t="shared" ref="G206:G269" si="49">IFERROR(F206*((VLOOKUP(B206,DEKORJI_PODATKI,4,FALSE)*VLOOKUP(B206,DEKORJI_PODATKI,5,FALSE))/1000000),"")</f>
        <v/>
      </c>
      <c r="H206" s="76" t="str">
        <f t="shared" ref="H206:H269" si="50">IFERROR(F206*VLOOKUP(B206,DEKORJI_PODATKI,7,FALSE),"")</f>
        <v/>
      </c>
      <c r="I206" s="76"/>
      <c r="J206" s="77">
        <f>IF(X206=FALSE,((IF(Kosovnica!G209=1,Kosovnica!C209+PRIBITEK_TRAK)+IF(Kosovnica!H209=1,Kosovnica!C209+PRIBITEK_TRAK)+IF(Kosovnica!I209=1,Kosovnica!D209+PRIBITEK_TRAK)+IF(Kosovnica!J209=1,Kosovnica!D209+PRIBITEK_TRAK))/1000)*Kosovnica!E209,0)</f>
        <v>0</v>
      </c>
      <c r="K206" s="78" t="str">
        <f t="shared" ref="K206:K269" si="51">IF(B206="","",IFERROR(IF(B206=B205,IFERROR(K205+J206,""),J206),""))</f>
        <v/>
      </c>
      <c r="L206" s="75"/>
      <c r="M206" s="77">
        <f>IF(X206=FALSE,((IF(Kosovnica!G209=2,Kosovnica!C209+PRIBITEK_TRAK)+IF(Kosovnica!H209=2,Kosovnica!C209+PRIBITEK_TRAK)+IF(Kosovnica!I209=2,Kosovnica!D209+PRIBITEK_TRAK)+IF(Kosovnica!J209=2,Kosovnica!D209+PRIBITEK_TRAK))/1000)*Kosovnica!E209,0)</f>
        <v>0</v>
      </c>
      <c r="N206" s="78" t="str">
        <f t="shared" ref="N206:N269" si="52">IF(B206="","",IFERROR(IF(B206=B205,IFERROR(N205+M206,0),M206),""))</f>
        <v/>
      </c>
      <c r="O206" s="75"/>
      <c r="P206" s="77">
        <f>IF(X206=TRUE,((IF(Kosovnica!G209=1,Kosovnica!C209+PRIBITEK_TRAK)+IF(Kosovnica!H209=1,Kosovnica!C209+PRIBITEK_TRAK)+IF(Kosovnica!I209=1,Kosovnica!D209+PRIBITEK_TRAK)+IF(Kosovnica!J209=1,Kosovnica!D209+PRIBITEK_TRAK))/1000)*Kosovnica!E209,0)</f>
        <v>0</v>
      </c>
      <c r="Q206" s="78" t="str">
        <f t="shared" ref="Q206:Q269" si="53">IF(B206="","",IFERROR(IF(B206=B205,IFERROR(Q205+P206,0),P206),""))</f>
        <v/>
      </c>
      <c r="R206" s="75"/>
      <c r="S206" s="77">
        <f>IF(X206=TRUE,((IF(Kosovnica!G209=2,Kosovnica!C209+PRIBITEK_TRAK)+IF(Kosovnica!H209=2,Kosovnica!C209+PRIBITEK_TRAK)+IF(Kosovnica!I209=2,Kosovnica!D209+PRIBITEK_TRAK)+IF(Kosovnica!J209=2,Kosovnica!D209+PRIBITEK_TRAK))/1000)*Kosovnica!E209,0)</f>
        <v>0</v>
      </c>
      <c r="T206" s="78" t="str">
        <f t="shared" ref="T206:T269" si="54">IF(B206="","",IFERROR(IF(B206=B205,IFERROR(T205+S206,0),S206),""))</f>
        <v/>
      </c>
      <c r="U206" s="47"/>
      <c r="V206" s="7" t="str">
        <f t="shared" ref="V206:V269" si="55">IF(B206="","",IF(B206=B207,FALSE,TRUE))</f>
        <v/>
      </c>
      <c r="W206" s="7" t="str">
        <f t="shared" si="45"/>
        <v/>
      </c>
      <c r="X206" s="7" t="str" cm="1">
        <f t="array" ref="X206">IF(B206&lt;&gt;"",IF(SUMPRODUCT(--(ISNUMBER(SEARCH(LEPI36, Kosovnica!K209)))) &gt; 0, TRUE, FALSE),"")</f>
        <v/>
      </c>
      <c r="Z206" s="48" t="str">
        <f t="shared" ref="Z206:Z269" si="56">IF(X206=TRUE,(E206/2),"")</f>
        <v/>
      </c>
      <c r="AA206" s="7">
        <f t="shared" ref="AA206:AA269" si="57">IFERROR(IF(V206=TRUE,AA205+K206+N206+Q206+T206,0),0)</f>
        <v>0</v>
      </c>
    </row>
    <row r="207" spans="1:27" ht="15" x14ac:dyDescent="0.2">
      <c r="A207" s="44">
        <f t="shared" si="46"/>
        <v>195</v>
      </c>
      <c r="B207" s="45" t="str">
        <f>IF(Kosovnica!B210&lt;&gt;"",Kosovnica!B210,"")</f>
        <v/>
      </c>
      <c r="C207" s="46" t="str">
        <f>IF(Kosovnica!L210&lt;&gt;"",Kosovnica!L210,"")</f>
        <v/>
      </c>
      <c r="D207" s="74" t="str">
        <f>IF(B207&lt;&gt;"",(((Kosovnica!C210)*(Kosovnica!D210))*Kosovnica!E210*(IF(X207=TRUE,2,1)))/1000000,"")</f>
        <v/>
      </c>
      <c r="E207" s="74" t="str">
        <f t="shared" si="47"/>
        <v/>
      </c>
      <c r="F207" s="80" t="str">
        <f t="shared" si="48"/>
        <v/>
      </c>
      <c r="G207" s="74" t="str">
        <f t="shared" si="49"/>
        <v/>
      </c>
      <c r="H207" s="76" t="str">
        <f t="shared" si="50"/>
        <v/>
      </c>
      <c r="I207" s="76"/>
      <c r="J207" s="77">
        <f>IF(X207=FALSE,((IF(Kosovnica!G210=1,Kosovnica!C210+PRIBITEK_TRAK)+IF(Kosovnica!H210=1,Kosovnica!C210+PRIBITEK_TRAK)+IF(Kosovnica!I210=1,Kosovnica!D210+PRIBITEK_TRAK)+IF(Kosovnica!J210=1,Kosovnica!D210+PRIBITEK_TRAK))/1000)*Kosovnica!E210,0)</f>
        <v>0</v>
      </c>
      <c r="K207" s="78" t="str">
        <f t="shared" si="51"/>
        <v/>
      </c>
      <c r="L207" s="75"/>
      <c r="M207" s="77">
        <f>IF(X207=FALSE,((IF(Kosovnica!G210=2,Kosovnica!C210+PRIBITEK_TRAK)+IF(Kosovnica!H210=2,Kosovnica!C210+PRIBITEK_TRAK)+IF(Kosovnica!I210=2,Kosovnica!D210+PRIBITEK_TRAK)+IF(Kosovnica!J210=2,Kosovnica!D210+PRIBITEK_TRAK))/1000)*Kosovnica!E210,0)</f>
        <v>0</v>
      </c>
      <c r="N207" s="78" t="str">
        <f t="shared" si="52"/>
        <v/>
      </c>
      <c r="O207" s="75"/>
      <c r="P207" s="77">
        <f>IF(X207=TRUE,((IF(Kosovnica!G210=1,Kosovnica!C210+PRIBITEK_TRAK)+IF(Kosovnica!H210=1,Kosovnica!C210+PRIBITEK_TRAK)+IF(Kosovnica!I210=1,Kosovnica!D210+PRIBITEK_TRAK)+IF(Kosovnica!J210=1,Kosovnica!D210+PRIBITEK_TRAK))/1000)*Kosovnica!E210,0)</f>
        <v>0</v>
      </c>
      <c r="Q207" s="78" t="str">
        <f t="shared" si="53"/>
        <v/>
      </c>
      <c r="R207" s="75"/>
      <c r="S207" s="77">
        <f>IF(X207=TRUE,((IF(Kosovnica!G210=2,Kosovnica!C210+PRIBITEK_TRAK)+IF(Kosovnica!H210=2,Kosovnica!C210+PRIBITEK_TRAK)+IF(Kosovnica!I210=2,Kosovnica!D210+PRIBITEK_TRAK)+IF(Kosovnica!J210=2,Kosovnica!D210+PRIBITEK_TRAK))/1000)*Kosovnica!E210,0)</f>
        <v>0</v>
      </c>
      <c r="T207" s="78" t="str">
        <f t="shared" si="54"/>
        <v/>
      </c>
      <c r="U207" s="47"/>
      <c r="V207" s="7" t="str">
        <f t="shared" si="55"/>
        <v/>
      </c>
      <c r="W207" s="7" t="str">
        <f t="shared" si="45"/>
        <v/>
      </c>
      <c r="X207" s="7" t="str" cm="1">
        <f t="array" ref="X207">IF(B207&lt;&gt;"",IF(SUMPRODUCT(--(ISNUMBER(SEARCH(LEPI36, Kosovnica!K210)))) &gt; 0, TRUE, FALSE),"")</f>
        <v/>
      </c>
      <c r="Z207" s="48" t="str">
        <f t="shared" si="56"/>
        <v/>
      </c>
      <c r="AA207" s="7">
        <f t="shared" si="57"/>
        <v>0</v>
      </c>
    </row>
    <row r="208" spans="1:27" ht="15" x14ac:dyDescent="0.2">
      <c r="A208" s="44">
        <f t="shared" si="46"/>
        <v>196</v>
      </c>
      <c r="B208" s="45" t="str">
        <f>IF(Kosovnica!B211&lt;&gt;"",Kosovnica!B211,"")</f>
        <v/>
      </c>
      <c r="C208" s="46" t="str">
        <f>IF(Kosovnica!L211&lt;&gt;"",Kosovnica!L211,"")</f>
        <v/>
      </c>
      <c r="D208" s="74" t="str">
        <f>IF(B208&lt;&gt;"",(((Kosovnica!C211)*(Kosovnica!D211))*Kosovnica!E211*(IF(X208=TRUE,2,1)))/1000000,"")</f>
        <v/>
      </c>
      <c r="E208" s="74" t="str">
        <f t="shared" si="47"/>
        <v/>
      </c>
      <c r="F208" s="80" t="str">
        <f t="shared" si="48"/>
        <v/>
      </c>
      <c r="G208" s="74" t="str">
        <f t="shared" si="49"/>
        <v/>
      </c>
      <c r="H208" s="76" t="str">
        <f t="shared" si="50"/>
        <v/>
      </c>
      <c r="I208" s="76"/>
      <c r="J208" s="77">
        <f>IF(X208=FALSE,((IF(Kosovnica!G211=1,Kosovnica!C211+PRIBITEK_TRAK)+IF(Kosovnica!H211=1,Kosovnica!C211+PRIBITEK_TRAK)+IF(Kosovnica!I211=1,Kosovnica!D211+PRIBITEK_TRAK)+IF(Kosovnica!J211=1,Kosovnica!D211+PRIBITEK_TRAK))/1000)*Kosovnica!E211,0)</f>
        <v>0</v>
      </c>
      <c r="K208" s="78" t="str">
        <f t="shared" si="51"/>
        <v/>
      </c>
      <c r="L208" s="75"/>
      <c r="M208" s="77">
        <f>IF(X208=FALSE,((IF(Kosovnica!G211=2,Kosovnica!C211+PRIBITEK_TRAK)+IF(Kosovnica!H211=2,Kosovnica!C211+PRIBITEK_TRAK)+IF(Kosovnica!I211=2,Kosovnica!D211+PRIBITEK_TRAK)+IF(Kosovnica!J211=2,Kosovnica!D211+PRIBITEK_TRAK))/1000)*Kosovnica!E211,0)</f>
        <v>0</v>
      </c>
      <c r="N208" s="78" t="str">
        <f t="shared" si="52"/>
        <v/>
      </c>
      <c r="O208" s="75"/>
      <c r="P208" s="77">
        <f>IF(X208=TRUE,((IF(Kosovnica!G211=1,Kosovnica!C211+PRIBITEK_TRAK)+IF(Kosovnica!H211=1,Kosovnica!C211+PRIBITEK_TRAK)+IF(Kosovnica!I211=1,Kosovnica!D211+PRIBITEK_TRAK)+IF(Kosovnica!J211=1,Kosovnica!D211+PRIBITEK_TRAK))/1000)*Kosovnica!E211,0)</f>
        <v>0</v>
      </c>
      <c r="Q208" s="78" t="str">
        <f t="shared" si="53"/>
        <v/>
      </c>
      <c r="R208" s="75"/>
      <c r="S208" s="77">
        <f>IF(X208=TRUE,((IF(Kosovnica!G211=2,Kosovnica!C211+PRIBITEK_TRAK)+IF(Kosovnica!H211=2,Kosovnica!C211+PRIBITEK_TRAK)+IF(Kosovnica!I211=2,Kosovnica!D211+PRIBITEK_TRAK)+IF(Kosovnica!J211=2,Kosovnica!D211+PRIBITEK_TRAK))/1000)*Kosovnica!E211,0)</f>
        <v>0</v>
      </c>
      <c r="T208" s="78" t="str">
        <f t="shared" si="54"/>
        <v/>
      </c>
      <c r="U208" s="47"/>
      <c r="V208" s="7" t="str">
        <f t="shared" si="55"/>
        <v/>
      </c>
      <c r="W208" s="7" t="str">
        <f t="shared" si="45"/>
        <v/>
      </c>
      <c r="X208" s="7" t="str" cm="1">
        <f t="array" ref="X208">IF(B208&lt;&gt;"",IF(SUMPRODUCT(--(ISNUMBER(SEARCH(LEPI36, Kosovnica!K211)))) &gt; 0, TRUE, FALSE),"")</f>
        <v/>
      </c>
      <c r="Z208" s="48" t="str">
        <f t="shared" si="56"/>
        <v/>
      </c>
      <c r="AA208" s="7">
        <f t="shared" si="57"/>
        <v>0</v>
      </c>
    </row>
    <row r="209" spans="1:27" ht="15" x14ac:dyDescent="0.2">
      <c r="A209" s="44">
        <f t="shared" si="46"/>
        <v>197</v>
      </c>
      <c r="B209" s="45" t="str">
        <f>IF(Kosovnica!B212&lt;&gt;"",Kosovnica!B212,"")</f>
        <v/>
      </c>
      <c r="C209" s="46" t="str">
        <f>IF(Kosovnica!L212&lt;&gt;"",Kosovnica!L212,"")</f>
        <v/>
      </c>
      <c r="D209" s="74" t="str">
        <f>IF(B209&lt;&gt;"",(((Kosovnica!C212)*(Kosovnica!D212))*Kosovnica!E212*(IF(X209=TRUE,2,1)))/1000000,"")</f>
        <v/>
      </c>
      <c r="E209" s="74" t="str">
        <f t="shared" si="47"/>
        <v/>
      </c>
      <c r="F209" s="80" t="str">
        <f t="shared" si="48"/>
        <v/>
      </c>
      <c r="G209" s="74" t="str">
        <f t="shared" si="49"/>
        <v/>
      </c>
      <c r="H209" s="76" t="str">
        <f t="shared" si="50"/>
        <v/>
      </c>
      <c r="I209" s="76"/>
      <c r="J209" s="77">
        <f>IF(X209=FALSE,((IF(Kosovnica!G212=1,Kosovnica!C212+PRIBITEK_TRAK)+IF(Kosovnica!H212=1,Kosovnica!C212+PRIBITEK_TRAK)+IF(Kosovnica!I212=1,Kosovnica!D212+PRIBITEK_TRAK)+IF(Kosovnica!J212=1,Kosovnica!D212+PRIBITEK_TRAK))/1000)*Kosovnica!E212,0)</f>
        <v>0</v>
      </c>
      <c r="K209" s="78" t="str">
        <f t="shared" si="51"/>
        <v/>
      </c>
      <c r="L209" s="75"/>
      <c r="M209" s="77">
        <f>IF(X209=FALSE,((IF(Kosovnica!G212=2,Kosovnica!C212+PRIBITEK_TRAK)+IF(Kosovnica!H212=2,Kosovnica!C212+PRIBITEK_TRAK)+IF(Kosovnica!I212=2,Kosovnica!D212+PRIBITEK_TRAK)+IF(Kosovnica!J212=2,Kosovnica!D212+PRIBITEK_TRAK))/1000)*Kosovnica!E212,0)</f>
        <v>0</v>
      </c>
      <c r="N209" s="78" t="str">
        <f t="shared" si="52"/>
        <v/>
      </c>
      <c r="O209" s="75"/>
      <c r="P209" s="77">
        <f>IF(X209=TRUE,((IF(Kosovnica!G212=1,Kosovnica!C212+PRIBITEK_TRAK)+IF(Kosovnica!H212=1,Kosovnica!C212+PRIBITEK_TRAK)+IF(Kosovnica!I212=1,Kosovnica!D212+PRIBITEK_TRAK)+IF(Kosovnica!J212=1,Kosovnica!D212+PRIBITEK_TRAK))/1000)*Kosovnica!E212,0)</f>
        <v>0</v>
      </c>
      <c r="Q209" s="78" t="str">
        <f t="shared" si="53"/>
        <v/>
      </c>
      <c r="R209" s="75"/>
      <c r="S209" s="77">
        <f>IF(X209=TRUE,((IF(Kosovnica!G212=2,Kosovnica!C212+PRIBITEK_TRAK)+IF(Kosovnica!H212=2,Kosovnica!C212+PRIBITEK_TRAK)+IF(Kosovnica!I212=2,Kosovnica!D212+PRIBITEK_TRAK)+IF(Kosovnica!J212=2,Kosovnica!D212+PRIBITEK_TRAK))/1000)*Kosovnica!E212,0)</f>
        <v>0</v>
      </c>
      <c r="T209" s="78" t="str">
        <f t="shared" si="54"/>
        <v/>
      </c>
      <c r="U209" s="47"/>
      <c r="V209" s="7" t="str">
        <f t="shared" si="55"/>
        <v/>
      </c>
      <c r="W209" s="7" t="str">
        <f t="shared" si="45"/>
        <v/>
      </c>
      <c r="X209" s="7" t="str" cm="1">
        <f t="array" ref="X209">IF(B209&lt;&gt;"",IF(SUMPRODUCT(--(ISNUMBER(SEARCH(LEPI36, Kosovnica!K212)))) &gt; 0, TRUE, FALSE),"")</f>
        <v/>
      </c>
      <c r="Z209" s="48" t="str">
        <f t="shared" si="56"/>
        <v/>
      </c>
      <c r="AA209" s="7">
        <f t="shared" si="57"/>
        <v>0</v>
      </c>
    </row>
    <row r="210" spans="1:27" ht="15" x14ac:dyDescent="0.2">
      <c r="A210" s="44">
        <f t="shared" si="46"/>
        <v>198</v>
      </c>
      <c r="B210" s="45" t="str">
        <f>IF(Kosovnica!B213&lt;&gt;"",Kosovnica!B213,"")</f>
        <v/>
      </c>
      <c r="C210" s="46" t="str">
        <f>IF(Kosovnica!L213&lt;&gt;"",Kosovnica!L213,"")</f>
        <v/>
      </c>
      <c r="D210" s="74" t="str">
        <f>IF(B210&lt;&gt;"",(((Kosovnica!C213)*(Kosovnica!D213))*Kosovnica!E213*(IF(X210=TRUE,2,1)))/1000000,"")</f>
        <v/>
      </c>
      <c r="E210" s="74" t="str">
        <f t="shared" si="47"/>
        <v/>
      </c>
      <c r="F210" s="80" t="str">
        <f t="shared" si="48"/>
        <v/>
      </c>
      <c r="G210" s="74" t="str">
        <f t="shared" si="49"/>
        <v/>
      </c>
      <c r="H210" s="76" t="str">
        <f t="shared" si="50"/>
        <v/>
      </c>
      <c r="I210" s="76"/>
      <c r="J210" s="77">
        <f>IF(X210=FALSE,((IF(Kosovnica!G213=1,Kosovnica!C213+PRIBITEK_TRAK)+IF(Kosovnica!H213=1,Kosovnica!C213+PRIBITEK_TRAK)+IF(Kosovnica!I213=1,Kosovnica!D213+PRIBITEK_TRAK)+IF(Kosovnica!J213=1,Kosovnica!D213+PRIBITEK_TRAK))/1000)*Kosovnica!E213,0)</f>
        <v>0</v>
      </c>
      <c r="K210" s="78" t="str">
        <f t="shared" si="51"/>
        <v/>
      </c>
      <c r="L210" s="75"/>
      <c r="M210" s="77">
        <f>IF(X210=FALSE,((IF(Kosovnica!G213=2,Kosovnica!C213+PRIBITEK_TRAK)+IF(Kosovnica!H213=2,Kosovnica!C213+PRIBITEK_TRAK)+IF(Kosovnica!I213=2,Kosovnica!D213+PRIBITEK_TRAK)+IF(Kosovnica!J213=2,Kosovnica!D213+PRIBITEK_TRAK))/1000)*Kosovnica!E213,0)</f>
        <v>0</v>
      </c>
      <c r="N210" s="78" t="str">
        <f t="shared" si="52"/>
        <v/>
      </c>
      <c r="O210" s="75"/>
      <c r="P210" s="77">
        <f>IF(X210=TRUE,((IF(Kosovnica!G213=1,Kosovnica!C213+PRIBITEK_TRAK)+IF(Kosovnica!H213=1,Kosovnica!C213+PRIBITEK_TRAK)+IF(Kosovnica!I213=1,Kosovnica!D213+PRIBITEK_TRAK)+IF(Kosovnica!J213=1,Kosovnica!D213+PRIBITEK_TRAK))/1000)*Kosovnica!E213,0)</f>
        <v>0</v>
      </c>
      <c r="Q210" s="78" t="str">
        <f t="shared" si="53"/>
        <v/>
      </c>
      <c r="R210" s="75"/>
      <c r="S210" s="77">
        <f>IF(X210=TRUE,((IF(Kosovnica!G213=2,Kosovnica!C213+PRIBITEK_TRAK)+IF(Kosovnica!H213=2,Kosovnica!C213+PRIBITEK_TRAK)+IF(Kosovnica!I213=2,Kosovnica!D213+PRIBITEK_TRAK)+IF(Kosovnica!J213=2,Kosovnica!D213+PRIBITEK_TRAK))/1000)*Kosovnica!E213,0)</f>
        <v>0</v>
      </c>
      <c r="T210" s="78" t="str">
        <f t="shared" si="54"/>
        <v/>
      </c>
      <c r="U210" s="47"/>
      <c r="V210" s="7" t="str">
        <f t="shared" si="55"/>
        <v/>
      </c>
      <c r="W210" s="7" t="str">
        <f t="shared" si="45"/>
        <v/>
      </c>
      <c r="X210" s="7" t="str" cm="1">
        <f t="array" ref="X210">IF(B210&lt;&gt;"",IF(SUMPRODUCT(--(ISNUMBER(SEARCH(LEPI36, Kosovnica!K213)))) &gt; 0, TRUE, FALSE),"")</f>
        <v/>
      </c>
      <c r="Z210" s="48" t="str">
        <f t="shared" si="56"/>
        <v/>
      </c>
      <c r="AA210" s="7">
        <f t="shared" si="57"/>
        <v>0</v>
      </c>
    </row>
    <row r="211" spans="1:27" ht="15" x14ac:dyDescent="0.2">
      <c r="A211" s="44">
        <f t="shared" si="46"/>
        <v>199</v>
      </c>
      <c r="B211" s="45" t="str">
        <f>IF(Kosovnica!B214&lt;&gt;"",Kosovnica!B214,"")</f>
        <v/>
      </c>
      <c r="C211" s="46" t="str">
        <f>IF(Kosovnica!L214&lt;&gt;"",Kosovnica!L214,"")</f>
        <v/>
      </c>
      <c r="D211" s="74" t="str">
        <f>IF(B211&lt;&gt;"",(((Kosovnica!C214)*(Kosovnica!D214))*Kosovnica!E214*(IF(X211=TRUE,2,1)))/1000000,"")</f>
        <v/>
      </c>
      <c r="E211" s="74" t="str">
        <f t="shared" si="47"/>
        <v/>
      </c>
      <c r="F211" s="80" t="str">
        <f t="shared" si="48"/>
        <v/>
      </c>
      <c r="G211" s="74" t="str">
        <f t="shared" si="49"/>
        <v/>
      </c>
      <c r="H211" s="76" t="str">
        <f t="shared" si="50"/>
        <v/>
      </c>
      <c r="I211" s="76"/>
      <c r="J211" s="77">
        <f>IF(X211=FALSE,((IF(Kosovnica!G214=1,Kosovnica!C214+PRIBITEK_TRAK)+IF(Kosovnica!H214=1,Kosovnica!C214+PRIBITEK_TRAK)+IF(Kosovnica!I214=1,Kosovnica!D214+PRIBITEK_TRAK)+IF(Kosovnica!J214=1,Kosovnica!D214+PRIBITEK_TRAK))/1000)*Kosovnica!E214,0)</f>
        <v>0</v>
      </c>
      <c r="K211" s="78" t="str">
        <f t="shared" si="51"/>
        <v/>
      </c>
      <c r="L211" s="75"/>
      <c r="M211" s="77">
        <f>IF(X211=FALSE,((IF(Kosovnica!G214=2,Kosovnica!C214+PRIBITEK_TRAK)+IF(Kosovnica!H214=2,Kosovnica!C214+PRIBITEK_TRAK)+IF(Kosovnica!I214=2,Kosovnica!D214+PRIBITEK_TRAK)+IF(Kosovnica!J214=2,Kosovnica!D214+PRIBITEK_TRAK))/1000)*Kosovnica!E214,0)</f>
        <v>0</v>
      </c>
      <c r="N211" s="78" t="str">
        <f t="shared" si="52"/>
        <v/>
      </c>
      <c r="O211" s="75"/>
      <c r="P211" s="77">
        <f>IF(X211=TRUE,((IF(Kosovnica!G214=1,Kosovnica!C214+PRIBITEK_TRAK)+IF(Kosovnica!H214=1,Kosovnica!C214+PRIBITEK_TRAK)+IF(Kosovnica!I214=1,Kosovnica!D214+PRIBITEK_TRAK)+IF(Kosovnica!J214=1,Kosovnica!D214+PRIBITEK_TRAK))/1000)*Kosovnica!E214,0)</f>
        <v>0</v>
      </c>
      <c r="Q211" s="78" t="str">
        <f t="shared" si="53"/>
        <v/>
      </c>
      <c r="R211" s="75"/>
      <c r="S211" s="77">
        <f>IF(X211=TRUE,((IF(Kosovnica!G214=2,Kosovnica!C214+PRIBITEK_TRAK)+IF(Kosovnica!H214=2,Kosovnica!C214+PRIBITEK_TRAK)+IF(Kosovnica!I214=2,Kosovnica!D214+PRIBITEK_TRAK)+IF(Kosovnica!J214=2,Kosovnica!D214+PRIBITEK_TRAK))/1000)*Kosovnica!E214,0)</f>
        <v>0</v>
      </c>
      <c r="T211" s="78" t="str">
        <f t="shared" si="54"/>
        <v/>
      </c>
      <c r="U211" s="47"/>
      <c r="V211" s="7" t="str">
        <f t="shared" si="55"/>
        <v/>
      </c>
      <c r="W211" s="7" t="str">
        <f t="shared" si="45"/>
        <v/>
      </c>
      <c r="X211" s="7" t="str" cm="1">
        <f t="array" ref="X211">IF(B211&lt;&gt;"",IF(SUMPRODUCT(--(ISNUMBER(SEARCH(LEPI36, Kosovnica!K214)))) &gt; 0, TRUE, FALSE),"")</f>
        <v/>
      </c>
      <c r="Z211" s="48" t="str">
        <f t="shared" si="56"/>
        <v/>
      </c>
      <c r="AA211" s="7">
        <f t="shared" si="57"/>
        <v>0</v>
      </c>
    </row>
    <row r="212" spans="1:27" ht="15" x14ac:dyDescent="0.2">
      <c r="A212" s="44">
        <f t="shared" si="46"/>
        <v>200</v>
      </c>
      <c r="B212" s="45" t="str">
        <f>IF(Kosovnica!B215&lt;&gt;"",Kosovnica!B215,"")</f>
        <v/>
      </c>
      <c r="C212" s="46" t="str">
        <f>IF(Kosovnica!L215&lt;&gt;"",Kosovnica!L215,"")</f>
        <v/>
      </c>
      <c r="D212" s="74" t="str">
        <f>IF(B212&lt;&gt;"",(((Kosovnica!C215)*(Kosovnica!D215))*Kosovnica!E215*(IF(X212=TRUE,2,1)))/1000000,"")</f>
        <v/>
      </c>
      <c r="E212" s="74" t="str">
        <f t="shared" si="47"/>
        <v/>
      </c>
      <c r="F212" s="80" t="str">
        <f t="shared" si="48"/>
        <v/>
      </c>
      <c r="G212" s="74" t="str">
        <f t="shared" si="49"/>
        <v/>
      </c>
      <c r="H212" s="76" t="str">
        <f t="shared" si="50"/>
        <v/>
      </c>
      <c r="I212" s="76"/>
      <c r="J212" s="77">
        <f>IF(X212=FALSE,((IF(Kosovnica!G215=1,Kosovnica!C215+PRIBITEK_TRAK)+IF(Kosovnica!H215=1,Kosovnica!C215+PRIBITEK_TRAK)+IF(Kosovnica!I215=1,Kosovnica!D215+PRIBITEK_TRAK)+IF(Kosovnica!J215=1,Kosovnica!D215+PRIBITEK_TRAK))/1000)*Kosovnica!E215,0)</f>
        <v>0</v>
      </c>
      <c r="K212" s="78" t="str">
        <f t="shared" si="51"/>
        <v/>
      </c>
      <c r="L212" s="75"/>
      <c r="M212" s="77">
        <f>IF(X212=FALSE,((IF(Kosovnica!G215=2,Kosovnica!C215+PRIBITEK_TRAK)+IF(Kosovnica!H215=2,Kosovnica!C215+PRIBITEK_TRAK)+IF(Kosovnica!I215=2,Kosovnica!D215+PRIBITEK_TRAK)+IF(Kosovnica!J215=2,Kosovnica!D215+PRIBITEK_TRAK))/1000)*Kosovnica!E215,0)</f>
        <v>0</v>
      </c>
      <c r="N212" s="78" t="str">
        <f t="shared" si="52"/>
        <v/>
      </c>
      <c r="O212" s="75"/>
      <c r="P212" s="77">
        <f>IF(X212=TRUE,((IF(Kosovnica!G215=1,Kosovnica!C215+PRIBITEK_TRAK)+IF(Kosovnica!H215=1,Kosovnica!C215+PRIBITEK_TRAK)+IF(Kosovnica!I215=1,Kosovnica!D215+PRIBITEK_TRAK)+IF(Kosovnica!J215=1,Kosovnica!D215+PRIBITEK_TRAK))/1000)*Kosovnica!E215,0)</f>
        <v>0</v>
      </c>
      <c r="Q212" s="78" t="str">
        <f t="shared" si="53"/>
        <v/>
      </c>
      <c r="R212" s="75"/>
      <c r="S212" s="77">
        <f>IF(X212=TRUE,((IF(Kosovnica!G215=2,Kosovnica!C215+PRIBITEK_TRAK)+IF(Kosovnica!H215=2,Kosovnica!C215+PRIBITEK_TRAK)+IF(Kosovnica!I215=2,Kosovnica!D215+PRIBITEK_TRAK)+IF(Kosovnica!J215=2,Kosovnica!D215+PRIBITEK_TRAK))/1000)*Kosovnica!E215,0)</f>
        <v>0</v>
      </c>
      <c r="T212" s="78" t="str">
        <f t="shared" si="54"/>
        <v/>
      </c>
      <c r="U212" s="47"/>
      <c r="V212" s="7" t="str">
        <f t="shared" si="55"/>
        <v/>
      </c>
      <c r="W212" s="7" t="str">
        <f t="shared" si="45"/>
        <v/>
      </c>
      <c r="X212" s="7" t="str" cm="1">
        <f t="array" ref="X212">IF(B212&lt;&gt;"",IF(SUMPRODUCT(--(ISNUMBER(SEARCH(LEPI36, Kosovnica!K215)))) &gt; 0, TRUE, FALSE),"")</f>
        <v/>
      </c>
      <c r="Z212" s="48" t="str">
        <f t="shared" si="56"/>
        <v/>
      </c>
      <c r="AA212" s="7">
        <f t="shared" si="57"/>
        <v>0</v>
      </c>
    </row>
    <row r="213" spans="1:27" ht="15" x14ac:dyDescent="0.2">
      <c r="A213" s="44">
        <f t="shared" si="46"/>
        <v>201</v>
      </c>
      <c r="B213" s="45" t="str">
        <f>IF(Kosovnica!B216&lt;&gt;"",Kosovnica!B216,"")</f>
        <v/>
      </c>
      <c r="C213" s="46" t="str">
        <f>IF(Kosovnica!L216&lt;&gt;"",Kosovnica!L216,"")</f>
        <v/>
      </c>
      <c r="D213" s="74" t="str">
        <f>IF(B213&lt;&gt;"",(((Kosovnica!C216)*(Kosovnica!D216))*Kosovnica!E216*(IF(X213=TRUE,2,1)))/1000000,"")</f>
        <v/>
      </c>
      <c r="E213" s="74" t="str">
        <f t="shared" si="47"/>
        <v/>
      </c>
      <c r="F213" s="80" t="str">
        <f t="shared" si="48"/>
        <v/>
      </c>
      <c r="G213" s="74" t="str">
        <f t="shared" si="49"/>
        <v/>
      </c>
      <c r="H213" s="76" t="str">
        <f t="shared" si="50"/>
        <v/>
      </c>
      <c r="I213" s="76"/>
      <c r="J213" s="77">
        <f>IF(X213=FALSE,((IF(Kosovnica!G216=1,Kosovnica!C216+PRIBITEK_TRAK)+IF(Kosovnica!H216=1,Kosovnica!C216+PRIBITEK_TRAK)+IF(Kosovnica!I216=1,Kosovnica!D216+PRIBITEK_TRAK)+IF(Kosovnica!J216=1,Kosovnica!D216+PRIBITEK_TRAK))/1000)*Kosovnica!E216,0)</f>
        <v>0</v>
      </c>
      <c r="K213" s="78" t="str">
        <f t="shared" si="51"/>
        <v/>
      </c>
      <c r="L213" s="75"/>
      <c r="M213" s="77">
        <f>IF(X213=FALSE,((IF(Kosovnica!G216=2,Kosovnica!C216+PRIBITEK_TRAK)+IF(Kosovnica!H216=2,Kosovnica!C216+PRIBITEK_TRAK)+IF(Kosovnica!I216=2,Kosovnica!D216+PRIBITEK_TRAK)+IF(Kosovnica!J216=2,Kosovnica!D216+PRIBITEK_TRAK))/1000)*Kosovnica!E216,0)</f>
        <v>0</v>
      </c>
      <c r="N213" s="78" t="str">
        <f t="shared" si="52"/>
        <v/>
      </c>
      <c r="O213" s="75"/>
      <c r="P213" s="77">
        <f>IF(X213=TRUE,((IF(Kosovnica!G216=1,Kosovnica!C216+PRIBITEK_TRAK)+IF(Kosovnica!H216=1,Kosovnica!C216+PRIBITEK_TRAK)+IF(Kosovnica!I216=1,Kosovnica!D216+PRIBITEK_TRAK)+IF(Kosovnica!J216=1,Kosovnica!D216+PRIBITEK_TRAK))/1000)*Kosovnica!E216,0)</f>
        <v>0</v>
      </c>
      <c r="Q213" s="78" t="str">
        <f t="shared" si="53"/>
        <v/>
      </c>
      <c r="R213" s="75"/>
      <c r="S213" s="77">
        <f>IF(X213=TRUE,((IF(Kosovnica!G216=2,Kosovnica!C216+PRIBITEK_TRAK)+IF(Kosovnica!H216=2,Kosovnica!C216+PRIBITEK_TRAK)+IF(Kosovnica!I216=2,Kosovnica!D216+PRIBITEK_TRAK)+IF(Kosovnica!J216=2,Kosovnica!D216+PRIBITEK_TRAK))/1000)*Kosovnica!E216,0)</f>
        <v>0</v>
      </c>
      <c r="T213" s="78" t="str">
        <f t="shared" si="54"/>
        <v/>
      </c>
      <c r="U213" s="47"/>
      <c r="V213" s="7" t="str">
        <f t="shared" si="55"/>
        <v/>
      </c>
      <c r="W213" s="7" t="str">
        <f t="shared" si="45"/>
        <v/>
      </c>
      <c r="X213" s="7" t="str" cm="1">
        <f t="array" ref="X213">IF(B213&lt;&gt;"",IF(SUMPRODUCT(--(ISNUMBER(SEARCH(LEPI36, Kosovnica!K216)))) &gt; 0, TRUE, FALSE),"")</f>
        <v/>
      </c>
      <c r="Z213" s="48" t="str">
        <f t="shared" si="56"/>
        <v/>
      </c>
      <c r="AA213" s="7">
        <f t="shared" si="57"/>
        <v>0</v>
      </c>
    </row>
    <row r="214" spans="1:27" ht="15" x14ac:dyDescent="0.2">
      <c r="A214" s="44">
        <f t="shared" si="46"/>
        <v>202</v>
      </c>
      <c r="B214" s="45" t="str">
        <f>IF(Kosovnica!B217&lt;&gt;"",Kosovnica!B217,"")</f>
        <v/>
      </c>
      <c r="C214" s="46" t="str">
        <f>IF(Kosovnica!L217&lt;&gt;"",Kosovnica!L217,"")</f>
        <v/>
      </c>
      <c r="D214" s="74" t="str">
        <f>IF(B214&lt;&gt;"",(((Kosovnica!C217)*(Kosovnica!D217))*Kosovnica!E217*(IF(X214=TRUE,2,1)))/1000000,"")</f>
        <v/>
      </c>
      <c r="E214" s="74" t="str">
        <f t="shared" si="47"/>
        <v/>
      </c>
      <c r="F214" s="80" t="str">
        <f t="shared" si="48"/>
        <v/>
      </c>
      <c r="G214" s="74" t="str">
        <f t="shared" si="49"/>
        <v/>
      </c>
      <c r="H214" s="76" t="str">
        <f t="shared" si="50"/>
        <v/>
      </c>
      <c r="I214" s="76"/>
      <c r="J214" s="77">
        <f>IF(X214=FALSE,((IF(Kosovnica!G217=1,Kosovnica!C217+PRIBITEK_TRAK)+IF(Kosovnica!H217=1,Kosovnica!C217+PRIBITEK_TRAK)+IF(Kosovnica!I217=1,Kosovnica!D217+PRIBITEK_TRAK)+IF(Kosovnica!J217=1,Kosovnica!D217+PRIBITEK_TRAK))/1000)*Kosovnica!E217,0)</f>
        <v>0</v>
      </c>
      <c r="K214" s="78" t="str">
        <f t="shared" si="51"/>
        <v/>
      </c>
      <c r="L214" s="75"/>
      <c r="M214" s="77">
        <f>IF(X214=FALSE,((IF(Kosovnica!G217=2,Kosovnica!C217+PRIBITEK_TRAK)+IF(Kosovnica!H217=2,Kosovnica!C217+PRIBITEK_TRAK)+IF(Kosovnica!I217=2,Kosovnica!D217+PRIBITEK_TRAK)+IF(Kosovnica!J217=2,Kosovnica!D217+PRIBITEK_TRAK))/1000)*Kosovnica!E217,0)</f>
        <v>0</v>
      </c>
      <c r="N214" s="78" t="str">
        <f t="shared" si="52"/>
        <v/>
      </c>
      <c r="O214" s="75"/>
      <c r="P214" s="77">
        <f>IF(X214=TRUE,((IF(Kosovnica!G217=1,Kosovnica!C217+PRIBITEK_TRAK)+IF(Kosovnica!H217=1,Kosovnica!C217+PRIBITEK_TRAK)+IF(Kosovnica!I217=1,Kosovnica!D217+PRIBITEK_TRAK)+IF(Kosovnica!J217=1,Kosovnica!D217+PRIBITEK_TRAK))/1000)*Kosovnica!E217,0)</f>
        <v>0</v>
      </c>
      <c r="Q214" s="78" t="str">
        <f t="shared" si="53"/>
        <v/>
      </c>
      <c r="R214" s="75"/>
      <c r="S214" s="77">
        <f>IF(X214=TRUE,((IF(Kosovnica!G217=2,Kosovnica!C217+PRIBITEK_TRAK)+IF(Kosovnica!H217=2,Kosovnica!C217+PRIBITEK_TRAK)+IF(Kosovnica!I217=2,Kosovnica!D217+PRIBITEK_TRAK)+IF(Kosovnica!J217=2,Kosovnica!D217+PRIBITEK_TRAK))/1000)*Kosovnica!E217,0)</f>
        <v>0</v>
      </c>
      <c r="T214" s="78" t="str">
        <f t="shared" si="54"/>
        <v/>
      </c>
      <c r="U214" s="47"/>
      <c r="V214" s="7" t="str">
        <f t="shared" si="55"/>
        <v/>
      </c>
      <c r="W214" s="7" t="str">
        <f t="shared" si="45"/>
        <v/>
      </c>
      <c r="X214" s="7" t="str" cm="1">
        <f t="array" ref="X214">IF(B214&lt;&gt;"",IF(SUMPRODUCT(--(ISNUMBER(SEARCH(LEPI36, Kosovnica!K217)))) &gt; 0, TRUE, FALSE),"")</f>
        <v/>
      </c>
      <c r="Z214" s="48" t="str">
        <f t="shared" si="56"/>
        <v/>
      </c>
      <c r="AA214" s="7">
        <f t="shared" si="57"/>
        <v>0</v>
      </c>
    </row>
    <row r="215" spans="1:27" ht="15" x14ac:dyDescent="0.2">
      <c r="A215" s="44">
        <f t="shared" si="46"/>
        <v>203</v>
      </c>
      <c r="B215" s="45" t="str">
        <f>IF(Kosovnica!B218&lt;&gt;"",Kosovnica!B218,"")</f>
        <v/>
      </c>
      <c r="C215" s="46" t="str">
        <f>IF(Kosovnica!L218&lt;&gt;"",Kosovnica!L218,"")</f>
        <v/>
      </c>
      <c r="D215" s="74" t="str">
        <f>IF(B215&lt;&gt;"",(((Kosovnica!C218)*(Kosovnica!D218))*Kosovnica!E218*(IF(X215=TRUE,2,1)))/1000000,"")</f>
        <v/>
      </c>
      <c r="E215" s="74" t="str">
        <f t="shared" si="47"/>
        <v/>
      </c>
      <c r="F215" s="80" t="str">
        <f t="shared" si="48"/>
        <v/>
      </c>
      <c r="G215" s="74" t="str">
        <f t="shared" si="49"/>
        <v/>
      </c>
      <c r="H215" s="76" t="str">
        <f t="shared" si="50"/>
        <v/>
      </c>
      <c r="I215" s="76"/>
      <c r="J215" s="77">
        <f>IF(X215=FALSE,((IF(Kosovnica!G218=1,Kosovnica!C218+PRIBITEK_TRAK)+IF(Kosovnica!H218=1,Kosovnica!C218+PRIBITEK_TRAK)+IF(Kosovnica!I218=1,Kosovnica!D218+PRIBITEK_TRAK)+IF(Kosovnica!J218=1,Kosovnica!D218+PRIBITEK_TRAK))/1000)*Kosovnica!E218,0)</f>
        <v>0</v>
      </c>
      <c r="K215" s="78" t="str">
        <f t="shared" si="51"/>
        <v/>
      </c>
      <c r="L215" s="75"/>
      <c r="M215" s="77">
        <f>IF(X215=FALSE,((IF(Kosovnica!G218=2,Kosovnica!C218+PRIBITEK_TRAK)+IF(Kosovnica!H218=2,Kosovnica!C218+PRIBITEK_TRAK)+IF(Kosovnica!I218=2,Kosovnica!D218+PRIBITEK_TRAK)+IF(Kosovnica!J218=2,Kosovnica!D218+PRIBITEK_TRAK))/1000)*Kosovnica!E218,0)</f>
        <v>0</v>
      </c>
      <c r="N215" s="78" t="str">
        <f t="shared" si="52"/>
        <v/>
      </c>
      <c r="O215" s="75"/>
      <c r="P215" s="77">
        <f>IF(X215=TRUE,((IF(Kosovnica!G218=1,Kosovnica!C218+PRIBITEK_TRAK)+IF(Kosovnica!H218=1,Kosovnica!C218+PRIBITEK_TRAK)+IF(Kosovnica!I218=1,Kosovnica!D218+PRIBITEK_TRAK)+IF(Kosovnica!J218=1,Kosovnica!D218+PRIBITEK_TRAK))/1000)*Kosovnica!E218,0)</f>
        <v>0</v>
      </c>
      <c r="Q215" s="78" t="str">
        <f t="shared" si="53"/>
        <v/>
      </c>
      <c r="R215" s="75"/>
      <c r="S215" s="77">
        <f>IF(X215=TRUE,((IF(Kosovnica!G218=2,Kosovnica!C218+PRIBITEK_TRAK)+IF(Kosovnica!H218=2,Kosovnica!C218+PRIBITEK_TRAK)+IF(Kosovnica!I218=2,Kosovnica!D218+PRIBITEK_TRAK)+IF(Kosovnica!J218=2,Kosovnica!D218+PRIBITEK_TRAK))/1000)*Kosovnica!E218,0)</f>
        <v>0</v>
      </c>
      <c r="T215" s="78" t="str">
        <f t="shared" si="54"/>
        <v/>
      </c>
      <c r="U215" s="47"/>
      <c r="V215" s="7" t="str">
        <f t="shared" si="55"/>
        <v/>
      </c>
      <c r="W215" s="7" t="str">
        <f t="shared" si="45"/>
        <v/>
      </c>
      <c r="X215" s="7" t="str" cm="1">
        <f t="array" ref="X215">IF(B215&lt;&gt;"",IF(SUMPRODUCT(--(ISNUMBER(SEARCH(LEPI36, Kosovnica!K218)))) &gt; 0, TRUE, FALSE),"")</f>
        <v/>
      </c>
      <c r="Z215" s="48" t="str">
        <f t="shared" si="56"/>
        <v/>
      </c>
      <c r="AA215" s="7">
        <f t="shared" si="57"/>
        <v>0</v>
      </c>
    </row>
    <row r="216" spans="1:27" ht="15" x14ac:dyDescent="0.2">
      <c r="A216" s="44">
        <f t="shared" si="46"/>
        <v>204</v>
      </c>
      <c r="B216" s="45" t="str">
        <f>IF(Kosovnica!B219&lt;&gt;"",Kosovnica!B219,"")</f>
        <v/>
      </c>
      <c r="C216" s="46" t="str">
        <f>IF(Kosovnica!L219&lt;&gt;"",Kosovnica!L219,"")</f>
        <v/>
      </c>
      <c r="D216" s="74" t="str">
        <f>IF(B216&lt;&gt;"",(((Kosovnica!C219)*(Kosovnica!D219))*Kosovnica!E219*(IF(X216=TRUE,2,1)))/1000000,"")</f>
        <v/>
      </c>
      <c r="E216" s="74" t="str">
        <f t="shared" si="47"/>
        <v/>
      </c>
      <c r="F216" s="80" t="str">
        <f t="shared" si="48"/>
        <v/>
      </c>
      <c r="G216" s="74" t="str">
        <f t="shared" si="49"/>
        <v/>
      </c>
      <c r="H216" s="76" t="str">
        <f t="shared" si="50"/>
        <v/>
      </c>
      <c r="I216" s="76"/>
      <c r="J216" s="77">
        <f>IF(X216=FALSE,((IF(Kosovnica!G219=1,Kosovnica!C219+PRIBITEK_TRAK)+IF(Kosovnica!H219=1,Kosovnica!C219+PRIBITEK_TRAK)+IF(Kosovnica!I219=1,Kosovnica!D219+PRIBITEK_TRAK)+IF(Kosovnica!J219=1,Kosovnica!D219+PRIBITEK_TRAK))/1000)*Kosovnica!E219,0)</f>
        <v>0</v>
      </c>
      <c r="K216" s="78" t="str">
        <f t="shared" si="51"/>
        <v/>
      </c>
      <c r="L216" s="75"/>
      <c r="M216" s="77">
        <f>IF(X216=FALSE,((IF(Kosovnica!G219=2,Kosovnica!C219+PRIBITEK_TRAK)+IF(Kosovnica!H219=2,Kosovnica!C219+PRIBITEK_TRAK)+IF(Kosovnica!I219=2,Kosovnica!D219+PRIBITEK_TRAK)+IF(Kosovnica!J219=2,Kosovnica!D219+PRIBITEK_TRAK))/1000)*Kosovnica!E219,0)</f>
        <v>0</v>
      </c>
      <c r="N216" s="78" t="str">
        <f t="shared" si="52"/>
        <v/>
      </c>
      <c r="O216" s="75"/>
      <c r="P216" s="77">
        <f>IF(X216=TRUE,((IF(Kosovnica!G219=1,Kosovnica!C219+PRIBITEK_TRAK)+IF(Kosovnica!H219=1,Kosovnica!C219+PRIBITEK_TRAK)+IF(Kosovnica!I219=1,Kosovnica!D219+PRIBITEK_TRAK)+IF(Kosovnica!J219=1,Kosovnica!D219+PRIBITEK_TRAK))/1000)*Kosovnica!E219,0)</f>
        <v>0</v>
      </c>
      <c r="Q216" s="78" t="str">
        <f t="shared" si="53"/>
        <v/>
      </c>
      <c r="R216" s="75"/>
      <c r="S216" s="77">
        <f>IF(X216=TRUE,((IF(Kosovnica!G219=2,Kosovnica!C219+PRIBITEK_TRAK)+IF(Kosovnica!H219=2,Kosovnica!C219+PRIBITEK_TRAK)+IF(Kosovnica!I219=2,Kosovnica!D219+PRIBITEK_TRAK)+IF(Kosovnica!J219=2,Kosovnica!D219+PRIBITEK_TRAK))/1000)*Kosovnica!E219,0)</f>
        <v>0</v>
      </c>
      <c r="T216" s="78" t="str">
        <f t="shared" si="54"/>
        <v/>
      </c>
      <c r="U216" s="47"/>
      <c r="V216" s="7" t="str">
        <f t="shared" si="55"/>
        <v/>
      </c>
      <c r="W216" s="7" t="str">
        <f t="shared" si="45"/>
        <v/>
      </c>
      <c r="X216" s="7" t="str" cm="1">
        <f t="array" ref="X216">IF(B216&lt;&gt;"",IF(SUMPRODUCT(--(ISNUMBER(SEARCH(LEPI36, Kosovnica!K219)))) &gt; 0, TRUE, FALSE),"")</f>
        <v/>
      </c>
      <c r="Z216" s="48" t="str">
        <f t="shared" si="56"/>
        <v/>
      </c>
      <c r="AA216" s="7">
        <f t="shared" si="57"/>
        <v>0</v>
      </c>
    </row>
    <row r="217" spans="1:27" ht="15" x14ac:dyDescent="0.2">
      <c r="A217" s="44">
        <f t="shared" si="46"/>
        <v>205</v>
      </c>
      <c r="B217" s="45" t="str">
        <f>IF(Kosovnica!B220&lt;&gt;"",Kosovnica!B220,"")</f>
        <v/>
      </c>
      <c r="C217" s="46" t="str">
        <f>IF(Kosovnica!L220&lt;&gt;"",Kosovnica!L220,"")</f>
        <v/>
      </c>
      <c r="D217" s="74" t="str">
        <f>IF(B217&lt;&gt;"",(((Kosovnica!C220)*(Kosovnica!D220))*Kosovnica!E220*(IF(X217=TRUE,2,1)))/1000000,"")</f>
        <v/>
      </c>
      <c r="E217" s="74" t="str">
        <f t="shared" si="47"/>
        <v/>
      </c>
      <c r="F217" s="80" t="str">
        <f t="shared" si="48"/>
        <v/>
      </c>
      <c r="G217" s="74" t="str">
        <f t="shared" si="49"/>
        <v/>
      </c>
      <c r="H217" s="76" t="str">
        <f t="shared" si="50"/>
        <v/>
      </c>
      <c r="I217" s="76"/>
      <c r="J217" s="77">
        <f>IF(X217=FALSE,((IF(Kosovnica!G220=1,Kosovnica!C220+PRIBITEK_TRAK)+IF(Kosovnica!H220=1,Kosovnica!C220+PRIBITEK_TRAK)+IF(Kosovnica!I220=1,Kosovnica!D220+PRIBITEK_TRAK)+IF(Kosovnica!J220=1,Kosovnica!D220+PRIBITEK_TRAK))/1000)*Kosovnica!E220,0)</f>
        <v>0</v>
      </c>
      <c r="K217" s="78" t="str">
        <f t="shared" si="51"/>
        <v/>
      </c>
      <c r="L217" s="75"/>
      <c r="M217" s="77">
        <f>IF(X217=FALSE,((IF(Kosovnica!G220=2,Kosovnica!C220+PRIBITEK_TRAK)+IF(Kosovnica!H220=2,Kosovnica!C220+PRIBITEK_TRAK)+IF(Kosovnica!I220=2,Kosovnica!D220+PRIBITEK_TRAK)+IF(Kosovnica!J220=2,Kosovnica!D220+PRIBITEK_TRAK))/1000)*Kosovnica!E220,0)</f>
        <v>0</v>
      </c>
      <c r="N217" s="78" t="str">
        <f t="shared" si="52"/>
        <v/>
      </c>
      <c r="O217" s="75"/>
      <c r="P217" s="77">
        <f>IF(X217=TRUE,((IF(Kosovnica!G220=1,Kosovnica!C220+PRIBITEK_TRAK)+IF(Kosovnica!H220=1,Kosovnica!C220+PRIBITEK_TRAK)+IF(Kosovnica!I220=1,Kosovnica!D220+PRIBITEK_TRAK)+IF(Kosovnica!J220=1,Kosovnica!D220+PRIBITEK_TRAK))/1000)*Kosovnica!E220,0)</f>
        <v>0</v>
      </c>
      <c r="Q217" s="78" t="str">
        <f t="shared" si="53"/>
        <v/>
      </c>
      <c r="R217" s="75"/>
      <c r="S217" s="77">
        <f>IF(X217=TRUE,((IF(Kosovnica!G220=2,Kosovnica!C220+PRIBITEK_TRAK)+IF(Kosovnica!H220=2,Kosovnica!C220+PRIBITEK_TRAK)+IF(Kosovnica!I220=2,Kosovnica!D220+PRIBITEK_TRAK)+IF(Kosovnica!J220=2,Kosovnica!D220+PRIBITEK_TRAK))/1000)*Kosovnica!E220,0)</f>
        <v>0</v>
      </c>
      <c r="T217" s="78" t="str">
        <f t="shared" si="54"/>
        <v/>
      </c>
      <c r="U217" s="47"/>
      <c r="V217" s="7" t="str">
        <f t="shared" si="55"/>
        <v/>
      </c>
      <c r="W217" s="7" t="str">
        <f t="shared" si="45"/>
        <v/>
      </c>
      <c r="X217" s="7" t="str" cm="1">
        <f t="array" ref="X217">IF(B217&lt;&gt;"",IF(SUMPRODUCT(--(ISNUMBER(SEARCH(LEPI36, Kosovnica!K220)))) &gt; 0, TRUE, FALSE),"")</f>
        <v/>
      </c>
      <c r="Z217" s="48" t="str">
        <f t="shared" si="56"/>
        <v/>
      </c>
      <c r="AA217" s="7">
        <f t="shared" si="57"/>
        <v>0</v>
      </c>
    </row>
    <row r="218" spans="1:27" ht="15" x14ac:dyDescent="0.2">
      <c r="A218" s="44">
        <f t="shared" si="46"/>
        <v>206</v>
      </c>
      <c r="B218" s="45" t="str">
        <f>IF(Kosovnica!B221&lt;&gt;"",Kosovnica!B221,"")</f>
        <v/>
      </c>
      <c r="C218" s="46" t="str">
        <f>IF(Kosovnica!L221&lt;&gt;"",Kosovnica!L221,"")</f>
        <v/>
      </c>
      <c r="D218" s="74" t="str">
        <f>IF(B218&lt;&gt;"",(((Kosovnica!C221)*(Kosovnica!D221))*Kosovnica!E221*(IF(X218=TRUE,2,1)))/1000000,"")</f>
        <v/>
      </c>
      <c r="E218" s="74" t="str">
        <f t="shared" si="47"/>
        <v/>
      </c>
      <c r="F218" s="80" t="str">
        <f t="shared" si="48"/>
        <v/>
      </c>
      <c r="G218" s="74" t="str">
        <f t="shared" si="49"/>
        <v/>
      </c>
      <c r="H218" s="76" t="str">
        <f t="shared" si="50"/>
        <v/>
      </c>
      <c r="I218" s="76"/>
      <c r="J218" s="77">
        <f>IF(X218=FALSE,((IF(Kosovnica!G221=1,Kosovnica!C221+PRIBITEK_TRAK)+IF(Kosovnica!H221=1,Kosovnica!C221+PRIBITEK_TRAK)+IF(Kosovnica!I221=1,Kosovnica!D221+PRIBITEK_TRAK)+IF(Kosovnica!J221=1,Kosovnica!D221+PRIBITEK_TRAK))/1000)*Kosovnica!E221,0)</f>
        <v>0</v>
      </c>
      <c r="K218" s="78" t="str">
        <f t="shared" si="51"/>
        <v/>
      </c>
      <c r="L218" s="75"/>
      <c r="M218" s="77">
        <f>IF(X218=FALSE,((IF(Kosovnica!G221=2,Kosovnica!C221+PRIBITEK_TRAK)+IF(Kosovnica!H221=2,Kosovnica!C221+PRIBITEK_TRAK)+IF(Kosovnica!I221=2,Kosovnica!D221+PRIBITEK_TRAK)+IF(Kosovnica!J221=2,Kosovnica!D221+PRIBITEK_TRAK))/1000)*Kosovnica!E221,0)</f>
        <v>0</v>
      </c>
      <c r="N218" s="78" t="str">
        <f t="shared" si="52"/>
        <v/>
      </c>
      <c r="O218" s="75"/>
      <c r="P218" s="77">
        <f>IF(X218=TRUE,((IF(Kosovnica!G221=1,Kosovnica!C221+PRIBITEK_TRAK)+IF(Kosovnica!H221=1,Kosovnica!C221+PRIBITEK_TRAK)+IF(Kosovnica!I221=1,Kosovnica!D221+PRIBITEK_TRAK)+IF(Kosovnica!J221=1,Kosovnica!D221+PRIBITEK_TRAK))/1000)*Kosovnica!E221,0)</f>
        <v>0</v>
      </c>
      <c r="Q218" s="78" t="str">
        <f t="shared" si="53"/>
        <v/>
      </c>
      <c r="R218" s="75"/>
      <c r="S218" s="77">
        <f>IF(X218=TRUE,((IF(Kosovnica!G221=2,Kosovnica!C221+PRIBITEK_TRAK)+IF(Kosovnica!H221=2,Kosovnica!C221+PRIBITEK_TRAK)+IF(Kosovnica!I221=2,Kosovnica!D221+PRIBITEK_TRAK)+IF(Kosovnica!J221=2,Kosovnica!D221+PRIBITEK_TRAK))/1000)*Kosovnica!E221,0)</f>
        <v>0</v>
      </c>
      <c r="T218" s="78" t="str">
        <f t="shared" si="54"/>
        <v/>
      </c>
      <c r="U218" s="47"/>
      <c r="V218" s="7" t="str">
        <f t="shared" si="55"/>
        <v/>
      </c>
      <c r="W218" s="7" t="str">
        <f t="shared" si="45"/>
        <v/>
      </c>
      <c r="X218" s="7" t="str" cm="1">
        <f t="array" ref="X218">IF(B218&lt;&gt;"",IF(SUMPRODUCT(--(ISNUMBER(SEARCH(LEPI36, Kosovnica!K221)))) &gt; 0, TRUE, FALSE),"")</f>
        <v/>
      </c>
      <c r="Z218" s="48" t="str">
        <f t="shared" si="56"/>
        <v/>
      </c>
      <c r="AA218" s="7">
        <f t="shared" si="57"/>
        <v>0</v>
      </c>
    </row>
    <row r="219" spans="1:27" ht="15" x14ac:dyDescent="0.2">
      <c r="A219" s="44">
        <f t="shared" si="46"/>
        <v>207</v>
      </c>
      <c r="B219" s="45" t="str">
        <f>IF(Kosovnica!B222&lt;&gt;"",Kosovnica!B222,"")</f>
        <v/>
      </c>
      <c r="C219" s="46" t="str">
        <f>IF(Kosovnica!L222&lt;&gt;"",Kosovnica!L222,"")</f>
        <v/>
      </c>
      <c r="D219" s="74" t="str">
        <f>IF(B219&lt;&gt;"",(((Kosovnica!C222)*(Kosovnica!D222))*Kosovnica!E222*(IF(X219=TRUE,2,1)))/1000000,"")</f>
        <v/>
      </c>
      <c r="E219" s="74" t="str">
        <f t="shared" si="47"/>
        <v/>
      </c>
      <c r="F219" s="80" t="str">
        <f t="shared" si="48"/>
        <v/>
      </c>
      <c r="G219" s="74" t="str">
        <f t="shared" si="49"/>
        <v/>
      </c>
      <c r="H219" s="76" t="str">
        <f t="shared" si="50"/>
        <v/>
      </c>
      <c r="I219" s="76"/>
      <c r="J219" s="77">
        <f>IF(X219=FALSE,((IF(Kosovnica!G222=1,Kosovnica!C222+PRIBITEK_TRAK)+IF(Kosovnica!H222=1,Kosovnica!C222+PRIBITEK_TRAK)+IF(Kosovnica!I222=1,Kosovnica!D222+PRIBITEK_TRAK)+IF(Kosovnica!J222=1,Kosovnica!D222+PRIBITEK_TRAK))/1000)*Kosovnica!E222,0)</f>
        <v>0</v>
      </c>
      <c r="K219" s="78" t="str">
        <f t="shared" si="51"/>
        <v/>
      </c>
      <c r="L219" s="75"/>
      <c r="M219" s="77">
        <f>IF(X219=FALSE,((IF(Kosovnica!G222=2,Kosovnica!C222+PRIBITEK_TRAK)+IF(Kosovnica!H222=2,Kosovnica!C222+PRIBITEK_TRAK)+IF(Kosovnica!I222=2,Kosovnica!D222+PRIBITEK_TRAK)+IF(Kosovnica!J222=2,Kosovnica!D222+PRIBITEK_TRAK))/1000)*Kosovnica!E222,0)</f>
        <v>0</v>
      </c>
      <c r="N219" s="78" t="str">
        <f t="shared" si="52"/>
        <v/>
      </c>
      <c r="O219" s="75"/>
      <c r="P219" s="77">
        <f>IF(X219=TRUE,((IF(Kosovnica!G222=1,Kosovnica!C222+PRIBITEK_TRAK)+IF(Kosovnica!H222=1,Kosovnica!C222+PRIBITEK_TRAK)+IF(Kosovnica!I222=1,Kosovnica!D222+PRIBITEK_TRAK)+IF(Kosovnica!J222=1,Kosovnica!D222+PRIBITEK_TRAK))/1000)*Kosovnica!E222,0)</f>
        <v>0</v>
      </c>
      <c r="Q219" s="78" t="str">
        <f t="shared" si="53"/>
        <v/>
      </c>
      <c r="R219" s="75"/>
      <c r="S219" s="77">
        <f>IF(X219=TRUE,((IF(Kosovnica!G222=2,Kosovnica!C222+PRIBITEK_TRAK)+IF(Kosovnica!H222=2,Kosovnica!C222+PRIBITEK_TRAK)+IF(Kosovnica!I222=2,Kosovnica!D222+PRIBITEK_TRAK)+IF(Kosovnica!J222=2,Kosovnica!D222+PRIBITEK_TRAK))/1000)*Kosovnica!E222,0)</f>
        <v>0</v>
      </c>
      <c r="T219" s="78" t="str">
        <f t="shared" si="54"/>
        <v/>
      </c>
      <c r="U219" s="47"/>
      <c r="V219" s="7" t="str">
        <f t="shared" si="55"/>
        <v/>
      </c>
      <c r="W219" s="7" t="str">
        <f t="shared" si="45"/>
        <v/>
      </c>
      <c r="X219" s="7" t="str" cm="1">
        <f t="array" ref="X219">IF(B219&lt;&gt;"",IF(SUMPRODUCT(--(ISNUMBER(SEARCH(LEPI36, Kosovnica!K222)))) &gt; 0, TRUE, FALSE),"")</f>
        <v/>
      </c>
      <c r="Z219" s="48" t="str">
        <f t="shared" si="56"/>
        <v/>
      </c>
      <c r="AA219" s="7">
        <f t="shared" si="57"/>
        <v>0</v>
      </c>
    </row>
    <row r="220" spans="1:27" ht="15" x14ac:dyDescent="0.2">
      <c r="A220" s="44">
        <f t="shared" si="46"/>
        <v>208</v>
      </c>
      <c r="B220" s="45" t="str">
        <f>IF(Kosovnica!B223&lt;&gt;"",Kosovnica!B223,"")</f>
        <v/>
      </c>
      <c r="C220" s="46" t="str">
        <f>IF(Kosovnica!L223&lt;&gt;"",Kosovnica!L223,"")</f>
        <v/>
      </c>
      <c r="D220" s="74" t="str">
        <f>IF(B220&lt;&gt;"",(((Kosovnica!C223)*(Kosovnica!D223))*Kosovnica!E223*(IF(X220=TRUE,2,1)))/1000000,"")</f>
        <v/>
      </c>
      <c r="E220" s="74" t="str">
        <f t="shared" si="47"/>
        <v/>
      </c>
      <c r="F220" s="80" t="str">
        <f t="shared" si="48"/>
        <v/>
      </c>
      <c r="G220" s="74" t="str">
        <f t="shared" si="49"/>
        <v/>
      </c>
      <c r="H220" s="76" t="str">
        <f t="shared" si="50"/>
        <v/>
      </c>
      <c r="I220" s="76"/>
      <c r="J220" s="77">
        <f>IF(X220=FALSE,((IF(Kosovnica!G223=1,Kosovnica!C223+PRIBITEK_TRAK)+IF(Kosovnica!H223=1,Kosovnica!C223+PRIBITEK_TRAK)+IF(Kosovnica!I223=1,Kosovnica!D223+PRIBITEK_TRAK)+IF(Kosovnica!J223=1,Kosovnica!D223+PRIBITEK_TRAK))/1000)*Kosovnica!E223,0)</f>
        <v>0</v>
      </c>
      <c r="K220" s="78" t="str">
        <f t="shared" si="51"/>
        <v/>
      </c>
      <c r="L220" s="75"/>
      <c r="M220" s="77">
        <f>IF(X220=FALSE,((IF(Kosovnica!G223=2,Kosovnica!C223+PRIBITEK_TRAK)+IF(Kosovnica!H223=2,Kosovnica!C223+PRIBITEK_TRAK)+IF(Kosovnica!I223=2,Kosovnica!D223+PRIBITEK_TRAK)+IF(Kosovnica!J223=2,Kosovnica!D223+PRIBITEK_TRAK))/1000)*Kosovnica!E223,0)</f>
        <v>0</v>
      </c>
      <c r="N220" s="78" t="str">
        <f t="shared" si="52"/>
        <v/>
      </c>
      <c r="O220" s="75"/>
      <c r="P220" s="77">
        <f>IF(X220=TRUE,((IF(Kosovnica!G223=1,Kosovnica!C223+PRIBITEK_TRAK)+IF(Kosovnica!H223=1,Kosovnica!C223+PRIBITEK_TRAK)+IF(Kosovnica!I223=1,Kosovnica!D223+PRIBITEK_TRAK)+IF(Kosovnica!J223=1,Kosovnica!D223+PRIBITEK_TRAK))/1000)*Kosovnica!E223,0)</f>
        <v>0</v>
      </c>
      <c r="Q220" s="78" t="str">
        <f t="shared" si="53"/>
        <v/>
      </c>
      <c r="R220" s="75"/>
      <c r="S220" s="77">
        <f>IF(X220=TRUE,((IF(Kosovnica!G223=2,Kosovnica!C223+PRIBITEK_TRAK)+IF(Kosovnica!H223=2,Kosovnica!C223+PRIBITEK_TRAK)+IF(Kosovnica!I223=2,Kosovnica!D223+PRIBITEK_TRAK)+IF(Kosovnica!J223=2,Kosovnica!D223+PRIBITEK_TRAK))/1000)*Kosovnica!E223,0)</f>
        <v>0</v>
      </c>
      <c r="T220" s="78" t="str">
        <f t="shared" si="54"/>
        <v/>
      </c>
      <c r="U220" s="47"/>
      <c r="V220" s="7" t="str">
        <f t="shared" si="55"/>
        <v/>
      </c>
      <c r="W220" s="7" t="str">
        <f t="shared" si="45"/>
        <v/>
      </c>
      <c r="X220" s="7" t="str" cm="1">
        <f t="array" ref="X220">IF(B220&lt;&gt;"",IF(SUMPRODUCT(--(ISNUMBER(SEARCH(LEPI36, Kosovnica!K223)))) &gt; 0, TRUE, FALSE),"")</f>
        <v/>
      </c>
      <c r="Z220" s="48" t="str">
        <f t="shared" si="56"/>
        <v/>
      </c>
      <c r="AA220" s="7">
        <f t="shared" si="57"/>
        <v>0</v>
      </c>
    </row>
    <row r="221" spans="1:27" ht="15" x14ac:dyDescent="0.2">
      <c r="A221" s="44">
        <f t="shared" si="46"/>
        <v>209</v>
      </c>
      <c r="B221" s="45" t="str">
        <f>IF(Kosovnica!B224&lt;&gt;"",Kosovnica!B224,"")</f>
        <v/>
      </c>
      <c r="C221" s="46" t="str">
        <f>IF(Kosovnica!L224&lt;&gt;"",Kosovnica!L224,"")</f>
        <v/>
      </c>
      <c r="D221" s="74" t="str">
        <f>IF(B221&lt;&gt;"",(((Kosovnica!C224)*(Kosovnica!D224))*Kosovnica!E224*(IF(X221=TRUE,2,1)))/1000000,"")</f>
        <v/>
      </c>
      <c r="E221" s="74" t="str">
        <f t="shared" si="47"/>
        <v/>
      </c>
      <c r="F221" s="80" t="str">
        <f t="shared" si="48"/>
        <v/>
      </c>
      <c r="G221" s="74" t="str">
        <f t="shared" si="49"/>
        <v/>
      </c>
      <c r="H221" s="76" t="str">
        <f t="shared" si="50"/>
        <v/>
      </c>
      <c r="I221" s="76"/>
      <c r="J221" s="77">
        <f>IF(X221=FALSE,((IF(Kosovnica!G224=1,Kosovnica!C224+PRIBITEK_TRAK)+IF(Kosovnica!H224=1,Kosovnica!C224+PRIBITEK_TRAK)+IF(Kosovnica!I224=1,Kosovnica!D224+PRIBITEK_TRAK)+IF(Kosovnica!J224=1,Kosovnica!D224+PRIBITEK_TRAK))/1000)*Kosovnica!E224,0)</f>
        <v>0</v>
      </c>
      <c r="K221" s="78" t="str">
        <f t="shared" si="51"/>
        <v/>
      </c>
      <c r="L221" s="75"/>
      <c r="M221" s="77">
        <f>IF(X221=FALSE,((IF(Kosovnica!G224=2,Kosovnica!C224+PRIBITEK_TRAK)+IF(Kosovnica!H224=2,Kosovnica!C224+PRIBITEK_TRAK)+IF(Kosovnica!I224=2,Kosovnica!D224+PRIBITEK_TRAK)+IF(Kosovnica!J224=2,Kosovnica!D224+PRIBITEK_TRAK))/1000)*Kosovnica!E224,0)</f>
        <v>0</v>
      </c>
      <c r="N221" s="78" t="str">
        <f t="shared" si="52"/>
        <v/>
      </c>
      <c r="O221" s="75"/>
      <c r="P221" s="77">
        <f>IF(X221=TRUE,((IF(Kosovnica!G224=1,Kosovnica!C224+PRIBITEK_TRAK)+IF(Kosovnica!H224=1,Kosovnica!C224+PRIBITEK_TRAK)+IF(Kosovnica!I224=1,Kosovnica!D224+PRIBITEK_TRAK)+IF(Kosovnica!J224=1,Kosovnica!D224+PRIBITEK_TRAK))/1000)*Kosovnica!E224,0)</f>
        <v>0</v>
      </c>
      <c r="Q221" s="78" t="str">
        <f t="shared" si="53"/>
        <v/>
      </c>
      <c r="R221" s="75"/>
      <c r="S221" s="77">
        <f>IF(X221=TRUE,((IF(Kosovnica!G224=2,Kosovnica!C224+PRIBITEK_TRAK)+IF(Kosovnica!H224=2,Kosovnica!C224+PRIBITEK_TRAK)+IF(Kosovnica!I224=2,Kosovnica!D224+PRIBITEK_TRAK)+IF(Kosovnica!J224=2,Kosovnica!D224+PRIBITEK_TRAK))/1000)*Kosovnica!E224,0)</f>
        <v>0</v>
      </c>
      <c r="T221" s="78" t="str">
        <f t="shared" si="54"/>
        <v/>
      </c>
      <c r="U221" s="47"/>
      <c r="V221" s="7" t="str">
        <f t="shared" si="55"/>
        <v/>
      </c>
      <c r="W221" s="7" t="str">
        <f t="shared" si="45"/>
        <v/>
      </c>
      <c r="X221" s="7" t="str" cm="1">
        <f t="array" ref="X221">IF(B221&lt;&gt;"",IF(SUMPRODUCT(--(ISNUMBER(SEARCH(LEPI36, Kosovnica!K224)))) &gt; 0, TRUE, FALSE),"")</f>
        <v/>
      </c>
      <c r="Z221" s="48" t="str">
        <f t="shared" si="56"/>
        <v/>
      </c>
      <c r="AA221" s="7">
        <f t="shared" si="57"/>
        <v>0</v>
      </c>
    </row>
    <row r="222" spans="1:27" ht="15" x14ac:dyDescent="0.2">
      <c r="A222" s="44">
        <f t="shared" si="46"/>
        <v>210</v>
      </c>
      <c r="B222" s="45" t="str">
        <f>IF(Kosovnica!B225&lt;&gt;"",Kosovnica!B225,"")</f>
        <v/>
      </c>
      <c r="C222" s="46" t="str">
        <f>IF(Kosovnica!L225&lt;&gt;"",Kosovnica!L225,"")</f>
        <v/>
      </c>
      <c r="D222" s="74" t="str">
        <f>IF(B222&lt;&gt;"",(((Kosovnica!C225)*(Kosovnica!D225))*Kosovnica!E225*(IF(X222=TRUE,2,1)))/1000000,"")</f>
        <v/>
      </c>
      <c r="E222" s="74" t="str">
        <f t="shared" si="47"/>
        <v/>
      </c>
      <c r="F222" s="80" t="str">
        <f t="shared" si="48"/>
        <v/>
      </c>
      <c r="G222" s="74" t="str">
        <f t="shared" si="49"/>
        <v/>
      </c>
      <c r="H222" s="76" t="str">
        <f t="shared" si="50"/>
        <v/>
      </c>
      <c r="I222" s="76"/>
      <c r="J222" s="77">
        <f>IF(X222=FALSE,((IF(Kosovnica!G225=1,Kosovnica!C225+PRIBITEK_TRAK)+IF(Kosovnica!H225=1,Kosovnica!C225+PRIBITEK_TRAK)+IF(Kosovnica!I225=1,Kosovnica!D225+PRIBITEK_TRAK)+IF(Kosovnica!J225=1,Kosovnica!D225+PRIBITEK_TRAK))/1000)*Kosovnica!E225,0)</f>
        <v>0</v>
      </c>
      <c r="K222" s="78" t="str">
        <f t="shared" si="51"/>
        <v/>
      </c>
      <c r="L222" s="75"/>
      <c r="M222" s="77">
        <f>IF(X222=FALSE,((IF(Kosovnica!G225=2,Kosovnica!C225+PRIBITEK_TRAK)+IF(Kosovnica!H225=2,Kosovnica!C225+PRIBITEK_TRAK)+IF(Kosovnica!I225=2,Kosovnica!D225+PRIBITEK_TRAK)+IF(Kosovnica!J225=2,Kosovnica!D225+PRIBITEK_TRAK))/1000)*Kosovnica!E225,0)</f>
        <v>0</v>
      </c>
      <c r="N222" s="78" t="str">
        <f t="shared" si="52"/>
        <v/>
      </c>
      <c r="O222" s="75"/>
      <c r="P222" s="77">
        <f>IF(X222=TRUE,((IF(Kosovnica!G225=1,Kosovnica!C225+PRIBITEK_TRAK)+IF(Kosovnica!H225=1,Kosovnica!C225+PRIBITEK_TRAK)+IF(Kosovnica!I225=1,Kosovnica!D225+PRIBITEK_TRAK)+IF(Kosovnica!J225=1,Kosovnica!D225+PRIBITEK_TRAK))/1000)*Kosovnica!E225,0)</f>
        <v>0</v>
      </c>
      <c r="Q222" s="78" t="str">
        <f t="shared" si="53"/>
        <v/>
      </c>
      <c r="R222" s="75"/>
      <c r="S222" s="77">
        <f>IF(X222=TRUE,((IF(Kosovnica!G225=2,Kosovnica!C225+PRIBITEK_TRAK)+IF(Kosovnica!H225=2,Kosovnica!C225+PRIBITEK_TRAK)+IF(Kosovnica!I225=2,Kosovnica!D225+PRIBITEK_TRAK)+IF(Kosovnica!J225=2,Kosovnica!D225+PRIBITEK_TRAK))/1000)*Kosovnica!E225,0)</f>
        <v>0</v>
      </c>
      <c r="T222" s="78" t="str">
        <f t="shared" si="54"/>
        <v/>
      </c>
      <c r="U222" s="47"/>
      <c r="V222" s="7" t="str">
        <f t="shared" si="55"/>
        <v/>
      </c>
      <c r="W222" s="7" t="str">
        <f t="shared" si="45"/>
        <v/>
      </c>
      <c r="X222" s="7" t="str" cm="1">
        <f t="array" ref="X222">IF(B222&lt;&gt;"",IF(SUMPRODUCT(--(ISNUMBER(SEARCH(LEPI36, Kosovnica!K225)))) &gt; 0, TRUE, FALSE),"")</f>
        <v/>
      </c>
      <c r="Z222" s="48" t="str">
        <f t="shared" si="56"/>
        <v/>
      </c>
      <c r="AA222" s="7">
        <f t="shared" si="57"/>
        <v>0</v>
      </c>
    </row>
    <row r="223" spans="1:27" ht="15" x14ac:dyDescent="0.2">
      <c r="A223" s="44">
        <f t="shared" si="46"/>
        <v>211</v>
      </c>
      <c r="B223" s="45" t="str">
        <f>IF(Kosovnica!B226&lt;&gt;"",Kosovnica!B226,"")</f>
        <v/>
      </c>
      <c r="C223" s="46" t="str">
        <f>IF(Kosovnica!L226&lt;&gt;"",Kosovnica!L226,"")</f>
        <v/>
      </c>
      <c r="D223" s="74" t="str">
        <f>IF(B223&lt;&gt;"",(((Kosovnica!C226)*(Kosovnica!D226))*Kosovnica!E226*(IF(X223=TRUE,2,1)))/1000000,"")</f>
        <v/>
      </c>
      <c r="E223" s="74" t="str">
        <f t="shared" si="47"/>
        <v/>
      </c>
      <c r="F223" s="80" t="str">
        <f t="shared" si="48"/>
        <v/>
      </c>
      <c r="G223" s="74" t="str">
        <f t="shared" si="49"/>
        <v/>
      </c>
      <c r="H223" s="76" t="str">
        <f t="shared" si="50"/>
        <v/>
      </c>
      <c r="I223" s="76"/>
      <c r="J223" s="77">
        <f>IF(X223=FALSE,((IF(Kosovnica!G226=1,Kosovnica!C226+PRIBITEK_TRAK)+IF(Kosovnica!H226=1,Kosovnica!C226+PRIBITEK_TRAK)+IF(Kosovnica!I226=1,Kosovnica!D226+PRIBITEK_TRAK)+IF(Kosovnica!J226=1,Kosovnica!D226+PRIBITEK_TRAK))/1000)*Kosovnica!E226,0)</f>
        <v>0</v>
      </c>
      <c r="K223" s="78" t="str">
        <f t="shared" si="51"/>
        <v/>
      </c>
      <c r="L223" s="75"/>
      <c r="M223" s="77">
        <f>IF(X223=FALSE,((IF(Kosovnica!G226=2,Kosovnica!C226+PRIBITEK_TRAK)+IF(Kosovnica!H226=2,Kosovnica!C226+PRIBITEK_TRAK)+IF(Kosovnica!I226=2,Kosovnica!D226+PRIBITEK_TRAK)+IF(Kosovnica!J226=2,Kosovnica!D226+PRIBITEK_TRAK))/1000)*Kosovnica!E226,0)</f>
        <v>0</v>
      </c>
      <c r="N223" s="78" t="str">
        <f t="shared" si="52"/>
        <v/>
      </c>
      <c r="O223" s="75"/>
      <c r="P223" s="77">
        <f>IF(X223=TRUE,((IF(Kosovnica!G226=1,Kosovnica!C226+PRIBITEK_TRAK)+IF(Kosovnica!H226=1,Kosovnica!C226+PRIBITEK_TRAK)+IF(Kosovnica!I226=1,Kosovnica!D226+PRIBITEK_TRAK)+IF(Kosovnica!J226=1,Kosovnica!D226+PRIBITEK_TRAK))/1000)*Kosovnica!E226,0)</f>
        <v>0</v>
      </c>
      <c r="Q223" s="78" t="str">
        <f t="shared" si="53"/>
        <v/>
      </c>
      <c r="R223" s="75"/>
      <c r="S223" s="77">
        <f>IF(X223=TRUE,((IF(Kosovnica!G226=2,Kosovnica!C226+PRIBITEK_TRAK)+IF(Kosovnica!H226=2,Kosovnica!C226+PRIBITEK_TRAK)+IF(Kosovnica!I226=2,Kosovnica!D226+PRIBITEK_TRAK)+IF(Kosovnica!J226=2,Kosovnica!D226+PRIBITEK_TRAK))/1000)*Kosovnica!E226,0)</f>
        <v>0</v>
      </c>
      <c r="T223" s="78" t="str">
        <f t="shared" si="54"/>
        <v/>
      </c>
      <c r="U223" s="47"/>
      <c r="V223" s="7" t="str">
        <f t="shared" si="55"/>
        <v/>
      </c>
      <c r="W223" s="7" t="str">
        <f t="shared" si="45"/>
        <v/>
      </c>
      <c r="X223" s="7" t="str" cm="1">
        <f t="array" ref="X223">IF(B223&lt;&gt;"",IF(SUMPRODUCT(--(ISNUMBER(SEARCH(LEPI36, Kosovnica!K226)))) &gt; 0, TRUE, FALSE),"")</f>
        <v/>
      </c>
      <c r="Z223" s="48" t="str">
        <f t="shared" si="56"/>
        <v/>
      </c>
      <c r="AA223" s="7">
        <f t="shared" si="57"/>
        <v>0</v>
      </c>
    </row>
    <row r="224" spans="1:27" ht="15" x14ac:dyDescent="0.2">
      <c r="A224" s="44">
        <f t="shared" si="46"/>
        <v>212</v>
      </c>
      <c r="B224" s="45" t="str">
        <f>IF(Kosovnica!B227&lt;&gt;"",Kosovnica!B227,"")</f>
        <v/>
      </c>
      <c r="C224" s="46" t="str">
        <f>IF(Kosovnica!L227&lt;&gt;"",Kosovnica!L227,"")</f>
        <v/>
      </c>
      <c r="D224" s="74" t="str">
        <f>IF(B224&lt;&gt;"",(((Kosovnica!C227)*(Kosovnica!D227))*Kosovnica!E227*(IF(X224=TRUE,2,1)))/1000000,"")</f>
        <v/>
      </c>
      <c r="E224" s="74" t="str">
        <f t="shared" si="47"/>
        <v/>
      </c>
      <c r="F224" s="80" t="str">
        <f t="shared" si="48"/>
        <v/>
      </c>
      <c r="G224" s="74" t="str">
        <f t="shared" si="49"/>
        <v/>
      </c>
      <c r="H224" s="76" t="str">
        <f t="shared" si="50"/>
        <v/>
      </c>
      <c r="I224" s="76"/>
      <c r="J224" s="77">
        <f>IF(X224=FALSE,((IF(Kosovnica!G227=1,Kosovnica!C227+PRIBITEK_TRAK)+IF(Kosovnica!H227=1,Kosovnica!C227+PRIBITEK_TRAK)+IF(Kosovnica!I227=1,Kosovnica!D227+PRIBITEK_TRAK)+IF(Kosovnica!J227=1,Kosovnica!D227+PRIBITEK_TRAK))/1000)*Kosovnica!E227,0)</f>
        <v>0</v>
      </c>
      <c r="K224" s="78" t="str">
        <f t="shared" si="51"/>
        <v/>
      </c>
      <c r="L224" s="75"/>
      <c r="M224" s="77">
        <f>IF(X224=FALSE,((IF(Kosovnica!G227=2,Kosovnica!C227+PRIBITEK_TRAK)+IF(Kosovnica!H227=2,Kosovnica!C227+PRIBITEK_TRAK)+IF(Kosovnica!I227=2,Kosovnica!D227+PRIBITEK_TRAK)+IF(Kosovnica!J227=2,Kosovnica!D227+PRIBITEK_TRAK))/1000)*Kosovnica!E227,0)</f>
        <v>0</v>
      </c>
      <c r="N224" s="78" t="str">
        <f t="shared" si="52"/>
        <v/>
      </c>
      <c r="O224" s="75"/>
      <c r="P224" s="77">
        <f>IF(X224=TRUE,((IF(Kosovnica!G227=1,Kosovnica!C227+PRIBITEK_TRAK)+IF(Kosovnica!H227=1,Kosovnica!C227+PRIBITEK_TRAK)+IF(Kosovnica!I227=1,Kosovnica!D227+PRIBITEK_TRAK)+IF(Kosovnica!J227=1,Kosovnica!D227+PRIBITEK_TRAK))/1000)*Kosovnica!E227,0)</f>
        <v>0</v>
      </c>
      <c r="Q224" s="78" t="str">
        <f t="shared" si="53"/>
        <v/>
      </c>
      <c r="R224" s="75"/>
      <c r="S224" s="77">
        <f>IF(X224=TRUE,((IF(Kosovnica!G227=2,Kosovnica!C227+PRIBITEK_TRAK)+IF(Kosovnica!H227=2,Kosovnica!C227+PRIBITEK_TRAK)+IF(Kosovnica!I227=2,Kosovnica!D227+PRIBITEK_TRAK)+IF(Kosovnica!J227=2,Kosovnica!D227+PRIBITEK_TRAK))/1000)*Kosovnica!E227,0)</f>
        <v>0</v>
      </c>
      <c r="T224" s="78" t="str">
        <f t="shared" si="54"/>
        <v/>
      </c>
      <c r="U224" s="47"/>
      <c r="V224" s="7" t="str">
        <f t="shared" si="55"/>
        <v/>
      </c>
      <c r="W224" s="7" t="str">
        <f t="shared" si="45"/>
        <v/>
      </c>
      <c r="X224" s="7" t="str" cm="1">
        <f t="array" ref="X224">IF(B224&lt;&gt;"",IF(SUMPRODUCT(--(ISNUMBER(SEARCH(LEPI36, Kosovnica!K227)))) &gt; 0, TRUE, FALSE),"")</f>
        <v/>
      </c>
      <c r="Z224" s="48" t="str">
        <f t="shared" si="56"/>
        <v/>
      </c>
      <c r="AA224" s="7">
        <f t="shared" si="57"/>
        <v>0</v>
      </c>
    </row>
    <row r="225" spans="1:27" ht="15" x14ac:dyDescent="0.2">
      <c r="A225" s="44">
        <f t="shared" si="46"/>
        <v>213</v>
      </c>
      <c r="B225" s="45" t="str">
        <f>IF(Kosovnica!B228&lt;&gt;"",Kosovnica!B228,"")</f>
        <v/>
      </c>
      <c r="C225" s="46" t="str">
        <f>IF(Kosovnica!L228&lt;&gt;"",Kosovnica!L228,"")</f>
        <v/>
      </c>
      <c r="D225" s="74" t="str">
        <f>IF(B225&lt;&gt;"",(((Kosovnica!C228)*(Kosovnica!D228))*Kosovnica!E228*(IF(X225=TRUE,2,1)))/1000000,"")</f>
        <v/>
      </c>
      <c r="E225" s="74" t="str">
        <f t="shared" si="47"/>
        <v/>
      </c>
      <c r="F225" s="80" t="str">
        <f t="shared" si="48"/>
        <v/>
      </c>
      <c r="G225" s="74" t="str">
        <f t="shared" si="49"/>
        <v/>
      </c>
      <c r="H225" s="76" t="str">
        <f t="shared" si="50"/>
        <v/>
      </c>
      <c r="I225" s="76"/>
      <c r="J225" s="77">
        <f>IF(X225=FALSE,((IF(Kosovnica!G228=1,Kosovnica!C228+PRIBITEK_TRAK)+IF(Kosovnica!H228=1,Kosovnica!C228+PRIBITEK_TRAK)+IF(Kosovnica!I228=1,Kosovnica!D228+PRIBITEK_TRAK)+IF(Kosovnica!J228=1,Kosovnica!D228+PRIBITEK_TRAK))/1000)*Kosovnica!E228,0)</f>
        <v>0</v>
      </c>
      <c r="K225" s="78" t="str">
        <f t="shared" si="51"/>
        <v/>
      </c>
      <c r="L225" s="75"/>
      <c r="M225" s="77">
        <f>IF(X225=FALSE,((IF(Kosovnica!G228=2,Kosovnica!C228+PRIBITEK_TRAK)+IF(Kosovnica!H228=2,Kosovnica!C228+PRIBITEK_TRAK)+IF(Kosovnica!I228=2,Kosovnica!D228+PRIBITEK_TRAK)+IF(Kosovnica!J228=2,Kosovnica!D228+PRIBITEK_TRAK))/1000)*Kosovnica!E228,0)</f>
        <v>0</v>
      </c>
      <c r="N225" s="78" t="str">
        <f t="shared" si="52"/>
        <v/>
      </c>
      <c r="O225" s="75"/>
      <c r="P225" s="77">
        <f>IF(X225=TRUE,((IF(Kosovnica!G228=1,Kosovnica!C228+PRIBITEK_TRAK)+IF(Kosovnica!H228=1,Kosovnica!C228+PRIBITEK_TRAK)+IF(Kosovnica!I228=1,Kosovnica!D228+PRIBITEK_TRAK)+IF(Kosovnica!J228=1,Kosovnica!D228+PRIBITEK_TRAK))/1000)*Kosovnica!E228,0)</f>
        <v>0</v>
      </c>
      <c r="Q225" s="78" t="str">
        <f t="shared" si="53"/>
        <v/>
      </c>
      <c r="R225" s="75"/>
      <c r="S225" s="77">
        <f>IF(X225=TRUE,((IF(Kosovnica!G228=2,Kosovnica!C228+PRIBITEK_TRAK)+IF(Kosovnica!H228=2,Kosovnica!C228+PRIBITEK_TRAK)+IF(Kosovnica!I228=2,Kosovnica!D228+PRIBITEK_TRAK)+IF(Kosovnica!J228=2,Kosovnica!D228+PRIBITEK_TRAK))/1000)*Kosovnica!E228,0)</f>
        <v>0</v>
      </c>
      <c r="T225" s="78" t="str">
        <f t="shared" si="54"/>
        <v/>
      </c>
      <c r="U225" s="47"/>
      <c r="V225" s="7" t="str">
        <f t="shared" si="55"/>
        <v/>
      </c>
      <c r="W225" s="7" t="str">
        <f t="shared" si="45"/>
        <v/>
      </c>
      <c r="X225" s="7" t="str" cm="1">
        <f t="array" ref="X225">IF(B225&lt;&gt;"",IF(SUMPRODUCT(--(ISNUMBER(SEARCH(LEPI36, Kosovnica!K228)))) &gt; 0, TRUE, FALSE),"")</f>
        <v/>
      </c>
      <c r="Z225" s="48" t="str">
        <f t="shared" si="56"/>
        <v/>
      </c>
      <c r="AA225" s="7">
        <f t="shared" si="57"/>
        <v>0</v>
      </c>
    </row>
    <row r="226" spans="1:27" ht="15" x14ac:dyDescent="0.2">
      <c r="A226" s="44">
        <f t="shared" si="46"/>
        <v>214</v>
      </c>
      <c r="B226" s="45" t="str">
        <f>IF(Kosovnica!B229&lt;&gt;"",Kosovnica!B229,"")</f>
        <v/>
      </c>
      <c r="C226" s="46" t="str">
        <f>IF(Kosovnica!L229&lt;&gt;"",Kosovnica!L229,"")</f>
        <v/>
      </c>
      <c r="D226" s="74" t="str">
        <f>IF(B226&lt;&gt;"",(((Kosovnica!C229)*(Kosovnica!D229))*Kosovnica!E229*(IF(X226=TRUE,2,1)))/1000000,"")</f>
        <v/>
      </c>
      <c r="E226" s="74" t="str">
        <f t="shared" si="47"/>
        <v/>
      </c>
      <c r="F226" s="80" t="str">
        <f t="shared" si="48"/>
        <v/>
      </c>
      <c r="G226" s="74" t="str">
        <f t="shared" si="49"/>
        <v/>
      </c>
      <c r="H226" s="76" t="str">
        <f t="shared" si="50"/>
        <v/>
      </c>
      <c r="I226" s="76"/>
      <c r="J226" s="77">
        <f>IF(X226=FALSE,((IF(Kosovnica!G229=1,Kosovnica!C229+PRIBITEK_TRAK)+IF(Kosovnica!H229=1,Kosovnica!C229+PRIBITEK_TRAK)+IF(Kosovnica!I229=1,Kosovnica!D229+PRIBITEK_TRAK)+IF(Kosovnica!J229=1,Kosovnica!D229+PRIBITEK_TRAK))/1000)*Kosovnica!E229,0)</f>
        <v>0</v>
      </c>
      <c r="K226" s="78" t="str">
        <f t="shared" si="51"/>
        <v/>
      </c>
      <c r="L226" s="75"/>
      <c r="M226" s="77">
        <f>IF(X226=FALSE,((IF(Kosovnica!G229=2,Kosovnica!C229+PRIBITEK_TRAK)+IF(Kosovnica!H229=2,Kosovnica!C229+PRIBITEK_TRAK)+IF(Kosovnica!I229=2,Kosovnica!D229+PRIBITEK_TRAK)+IF(Kosovnica!J229=2,Kosovnica!D229+PRIBITEK_TRAK))/1000)*Kosovnica!E229,0)</f>
        <v>0</v>
      </c>
      <c r="N226" s="78" t="str">
        <f t="shared" si="52"/>
        <v/>
      </c>
      <c r="O226" s="75"/>
      <c r="P226" s="77">
        <f>IF(X226=TRUE,((IF(Kosovnica!G229=1,Kosovnica!C229+PRIBITEK_TRAK)+IF(Kosovnica!H229=1,Kosovnica!C229+PRIBITEK_TRAK)+IF(Kosovnica!I229=1,Kosovnica!D229+PRIBITEK_TRAK)+IF(Kosovnica!J229=1,Kosovnica!D229+PRIBITEK_TRAK))/1000)*Kosovnica!E229,0)</f>
        <v>0</v>
      </c>
      <c r="Q226" s="78" t="str">
        <f t="shared" si="53"/>
        <v/>
      </c>
      <c r="R226" s="75"/>
      <c r="S226" s="77">
        <f>IF(X226=TRUE,((IF(Kosovnica!G229=2,Kosovnica!C229+PRIBITEK_TRAK)+IF(Kosovnica!H229=2,Kosovnica!C229+PRIBITEK_TRAK)+IF(Kosovnica!I229=2,Kosovnica!D229+PRIBITEK_TRAK)+IF(Kosovnica!J229=2,Kosovnica!D229+PRIBITEK_TRAK))/1000)*Kosovnica!E229,0)</f>
        <v>0</v>
      </c>
      <c r="T226" s="78" t="str">
        <f t="shared" si="54"/>
        <v/>
      </c>
      <c r="U226" s="47"/>
      <c r="V226" s="7" t="str">
        <f t="shared" si="55"/>
        <v/>
      </c>
      <c r="W226" s="7" t="str">
        <f t="shared" si="45"/>
        <v/>
      </c>
      <c r="X226" s="7" t="str" cm="1">
        <f t="array" ref="X226">IF(B226&lt;&gt;"",IF(SUMPRODUCT(--(ISNUMBER(SEARCH(LEPI36, Kosovnica!K229)))) &gt; 0, TRUE, FALSE),"")</f>
        <v/>
      </c>
      <c r="Z226" s="48" t="str">
        <f t="shared" si="56"/>
        <v/>
      </c>
      <c r="AA226" s="7">
        <f t="shared" si="57"/>
        <v>0</v>
      </c>
    </row>
    <row r="227" spans="1:27" ht="15" x14ac:dyDescent="0.2">
      <c r="A227" s="44">
        <f t="shared" si="46"/>
        <v>215</v>
      </c>
      <c r="B227" s="45" t="str">
        <f>IF(Kosovnica!B230&lt;&gt;"",Kosovnica!B230,"")</f>
        <v/>
      </c>
      <c r="C227" s="46" t="str">
        <f>IF(Kosovnica!L230&lt;&gt;"",Kosovnica!L230,"")</f>
        <v/>
      </c>
      <c r="D227" s="74" t="str">
        <f>IF(B227&lt;&gt;"",(((Kosovnica!C230)*(Kosovnica!D230))*Kosovnica!E230*(IF(X227=TRUE,2,1)))/1000000,"")</f>
        <v/>
      </c>
      <c r="E227" s="74" t="str">
        <f t="shared" si="47"/>
        <v/>
      </c>
      <c r="F227" s="80" t="str">
        <f t="shared" si="48"/>
        <v/>
      </c>
      <c r="G227" s="74" t="str">
        <f t="shared" si="49"/>
        <v/>
      </c>
      <c r="H227" s="76" t="str">
        <f t="shared" si="50"/>
        <v/>
      </c>
      <c r="I227" s="76"/>
      <c r="J227" s="77">
        <f>IF(X227=FALSE,((IF(Kosovnica!G230=1,Kosovnica!C230+PRIBITEK_TRAK)+IF(Kosovnica!H230=1,Kosovnica!C230+PRIBITEK_TRAK)+IF(Kosovnica!I230=1,Kosovnica!D230+PRIBITEK_TRAK)+IF(Kosovnica!J230=1,Kosovnica!D230+PRIBITEK_TRAK))/1000)*Kosovnica!E230,0)</f>
        <v>0</v>
      </c>
      <c r="K227" s="78" t="str">
        <f t="shared" si="51"/>
        <v/>
      </c>
      <c r="L227" s="75"/>
      <c r="M227" s="77">
        <f>IF(X227=FALSE,((IF(Kosovnica!G230=2,Kosovnica!C230+PRIBITEK_TRAK)+IF(Kosovnica!H230=2,Kosovnica!C230+PRIBITEK_TRAK)+IF(Kosovnica!I230=2,Kosovnica!D230+PRIBITEK_TRAK)+IF(Kosovnica!J230=2,Kosovnica!D230+PRIBITEK_TRAK))/1000)*Kosovnica!E230,0)</f>
        <v>0</v>
      </c>
      <c r="N227" s="78" t="str">
        <f t="shared" si="52"/>
        <v/>
      </c>
      <c r="O227" s="75"/>
      <c r="P227" s="77">
        <f>IF(X227=TRUE,((IF(Kosovnica!G230=1,Kosovnica!C230+PRIBITEK_TRAK)+IF(Kosovnica!H230=1,Kosovnica!C230+PRIBITEK_TRAK)+IF(Kosovnica!I230=1,Kosovnica!D230+PRIBITEK_TRAK)+IF(Kosovnica!J230=1,Kosovnica!D230+PRIBITEK_TRAK))/1000)*Kosovnica!E230,0)</f>
        <v>0</v>
      </c>
      <c r="Q227" s="78" t="str">
        <f t="shared" si="53"/>
        <v/>
      </c>
      <c r="R227" s="75"/>
      <c r="S227" s="77">
        <f>IF(X227=TRUE,((IF(Kosovnica!G230=2,Kosovnica!C230+PRIBITEK_TRAK)+IF(Kosovnica!H230=2,Kosovnica!C230+PRIBITEK_TRAK)+IF(Kosovnica!I230=2,Kosovnica!D230+PRIBITEK_TRAK)+IF(Kosovnica!J230=2,Kosovnica!D230+PRIBITEK_TRAK))/1000)*Kosovnica!E230,0)</f>
        <v>0</v>
      </c>
      <c r="T227" s="78" t="str">
        <f t="shared" si="54"/>
        <v/>
      </c>
      <c r="U227" s="47"/>
      <c r="V227" s="7" t="str">
        <f t="shared" si="55"/>
        <v/>
      </c>
      <c r="W227" s="7" t="str">
        <f t="shared" si="45"/>
        <v/>
      </c>
      <c r="X227" s="7" t="str" cm="1">
        <f t="array" ref="X227">IF(B227&lt;&gt;"",IF(SUMPRODUCT(--(ISNUMBER(SEARCH(LEPI36, Kosovnica!K230)))) &gt; 0, TRUE, FALSE),"")</f>
        <v/>
      </c>
      <c r="Z227" s="48" t="str">
        <f t="shared" si="56"/>
        <v/>
      </c>
      <c r="AA227" s="7">
        <f t="shared" si="57"/>
        <v>0</v>
      </c>
    </row>
    <row r="228" spans="1:27" ht="15" x14ac:dyDescent="0.2">
      <c r="A228" s="44">
        <f t="shared" si="46"/>
        <v>216</v>
      </c>
      <c r="B228" s="45" t="str">
        <f>IF(Kosovnica!B231&lt;&gt;"",Kosovnica!B231,"")</f>
        <v/>
      </c>
      <c r="C228" s="46" t="str">
        <f>IF(Kosovnica!L231&lt;&gt;"",Kosovnica!L231,"")</f>
        <v/>
      </c>
      <c r="D228" s="74" t="str">
        <f>IF(B228&lt;&gt;"",(((Kosovnica!C231)*(Kosovnica!D231))*Kosovnica!E231*(IF(X228=TRUE,2,1)))/1000000,"")</f>
        <v/>
      </c>
      <c r="E228" s="74" t="str">
        <f t="shared" si="47"/>
        <v/>
      </c>
      <c r="F228" s="80" t="str">
        <f t="shared" si="48"/>
        <v/>
      </c>
      <c r="G228" s="74" t="str">
        <f t="shared" si="49"/>
        <v/>
      </c>
      <c r="H228" s="76" t="str">
        <f t="shared" si="50"/>
        <v/>
      </c>
      <c r="I228" s="76"/>
      <c r="J228" s="77">
        <f>IF(X228=FALSE,((IF(Kosovnica!G231=1,Kosovnica!C231+PRIBITEK_TRAK)+IF(Kosovnica!H231=1,Kosovnica!C231+PRIBITEK_TRAK)+IF(Kosovnica!I231=1,Kosovnica!D231+PRIBITEK_TRAK)+IF(Kosovnica!J231=1,Kosovnica!D231+PRIBITEK_TRAK))/1000)*Kosovnica!E231,0)</f>
        <v>0</v>
      </c>
      <c r="K228" s="78" t="str">
        <f t="shared" si="51"/>
        <v/>
      </c>
      <c r="L228" s="75"/>
      <c r="M228" s="77">
        <f>IF(X228=FALSE,((IF(Kosovnica!G231=2,Kosovnica!C231+PRIBITEK_TRAK)+IF(Kosovnica!H231=2,Kosovnica!C231+PRIBITEK_TRAK)+IF(Kosovnica!I231=2,Kosovnica!D231+PRIBITEK_TRAK)+IF(Kosovnica!J231=2,Kosovnica!D231+PRIBITEK_TRAK))/1000)*Kosovnica!E231,0)</f>
        <v>0</v>
      </c>
      <c r="N228" s="78" t="str">
        <f t="shared" si="52"/>
        <v/>
      </c>
      <c r="O228" s="75"/>
      <c r="P228" s="77">
        <f>IF(X228=TRUE,((IF(Kosovnica!G231=1,Kosovnica!C231+PRIBITEK_TRAK)+IF(Kosovnica!H231=1,Kosovnica!C231+PRIBITEK_TRAK)+IF(Kosovnica!I231=1,Kosovnica!D231+PRIBITEK_TRAK)+IF(Kosovnica!J231=1,Kosovnica!D231+PRIBITEK_TRAK))/1000)*Kosovnica!E231,0)</f>
        <v>0</v>
      </c>
      <c r="Q228" s="78" t="str">
        <f t="shared" si="53"/>
        <v/>
      </c>
      <c r="R228" s="75"/>
      <c r="S228" s="77">
        <f>IF(X228=TRUE,((IF(Kosovnica!G231=2,Kosovnica!C231+PRIBITEK_TRAK)+IF(Kosovnica!H231=2,Kosovnica!C231+PRIBITEK_TRAK)+IF(Kosovnica!I231=2,Kosovnica!D231+PRIBITEK_TRAK)+IF(Kosovnica!J231=2,Kosovnica!D231+PRIBITEK_TRAK))/1000)*Kosovnica!E231,0)</f>
        <v>0</v>
      </c>
      <c r="T228" s="78" t="str">
        <f t="shared" si="54"/>
        <v/>
      </c>
      <c r="U228" s="47"/>
      <c r="V228" s="7" t="str">
        <f t="shared" si="55"/>
        <v/>
      </c>
      <c r="W228" s="7" t="str">
        <f t="shared" si="45"/>
        <v/>
      </c>
      <c r="X228" s="7" t="str" cm="1">
        <f t="array" ref="X228">IF(B228&lt;&gt;"",IF(SUMPRODUCT(--(ISNUMBER(SEARCH(LEPI36, Kosovnica!K231)))) &gt; 0, TRUE, FALSE),"")</f>
        <v/>
      </c>
      <c r="Z228" s="48" t="str">
        <f t="shared" si="56"/>
        <v/>
      </c>
      <c r="AA228" s="7">
        <f t="shared" si="57"/>
        <v>0</v>
      </c>
    </row>
    <row r="229" spans="1:27" ht="15" x14ac:dyDescent="0.2">
      <c r="A229" s="44">
        <f t="shared" si="46"/>
        <v>217</v>
      </c>
      <c r="B229" s="45" t="str">
        <f>IF(Kosovnica!B232&lt;&gt;"",Kosovnica!B232,"")</f>
        <v/>
      </c>
      <c r="C229" s="46" t="str">
        <f>IF(Kosovnica!L232&lt;&gt;"",Kosovnica!L232,"")</f>
        <v/>
      </c>
      <c r="D229" s="74" t="str">
        <f>IF(B229&lt;&gt;"",(((Kosovnica!C232)*(Kosovnica!D232))*Kosovnica!E232*(IF(X229=TRUE,2,1)))/1000000,"")</f>
        <v/>
      </c>
      <c r="E229" s="74" t="str">
        <f t="shared" si="47"/>
        <v/>
      </c>
      <c r="F229" s="80" t="str">
        <f t="shared" si="48"/>
        <v/>
      </c>
      <c r="G229" s="74" t="str">
        <f t="shared" si="49"/>
        <v/>
      </c>
      <c r="H229" s="76" t="str">
        <f t="shared" si="50"/>
        <v/>
      </c>
      <c r="I229" s="76"/>
      <c r="J229" s="77">
        <f>IF(X229=FALSE,((IF(Kosovnica!G232=1,Kosovnica!C232+PRIBITEK_TRAK)+IF(Kosovnica!H232=1,Kosovnica!C232+PRIBITEK_TRAK)+IF(Kosovnica!I232=1,Kosovnica!D232+PRIBITEK_TRAK)+IF(Kosovnica!J232=1,Kosovnica!D232+PRIBITEK_TRAK))/1000)*Kosovnica!E232,0)</f>
        <v>0</v>
      </c>
      <c r="K229" s="78" t="str">
        <f t="shared" si="51"/>
        <v/>
      </c>
      <c r="L229" s="75"/>
      <c r="M229" s="77">
        <f>IF(X229=FALSE,((IF(Kosovnica!G232=2,Kosovnica!C232+PRIBITEK_TRAK)+IF(Kosovnica!H232=2,Kosovnica!C232+PRIBITEK_TRAK)+IF(Kosovnica!I232=2,Kosovnica!D232+PRIBITEK_TRAK)+IF(Kosovnica!J232=2,Kosovnica!D232+PRIBITEK_TRAK))/1000)*Kosovnica!E232,0)</f>
        <v>0</v>
      </c>
      <c r="N229" s="78" t="str">
        <f t="shared" si="52"/>
        <v/>
      </c>
      <c r="O229" s="75"/>
      <c r="P229" s="77">
        <f>IF(X229=TRUE,((IF(Kosovnica!G232=1,Kosovnica!C232+PRIBITEK_TRAK)+IF(Kosovnica!H232=1,Kosovnica!C232+PRIBITEK_TRAK)+IF(Kosovnica!I232=1,Kosovnica!D232+PRIBITEK_TRAK)+IF(Kosovnica!J232=1,Kosovnica!D232+PRIBITEK_TRAK))/1000)*Kosovnica!E232,0)</f>
        <v>0</v>
      </c>
      <c r="Q229" s="78" t="str">
        <f t="shared" si="53"/>
        <v/>
      </c>
      <c r="R229" s="75"/>
      <c r="S229" s="77">
        <f>IF(X229=TRUE,((IF(Kosovnica!G232=2,Kosovnica!C232+PRIBITEK_TRAK)+IF(Kosovnica!H232=2,Kosovnica!C232+PRIBITEK_TRAK)+IF(Kosovnica!I232=2,Kosovnica!D232+PRIBITEK_TRAK)+IF(Kosovnica!J232=2,Kosovnica!D232+PRIBITEK_TRAK))/1000)*Kosovnica!E232,0)</f>
        <v>0</v>
      </c>
      <c r="T229" s="78" t="str">
        <f t="shared" si="54"/>
        <v/>
      </c>
      <c r="U229" s="47"/>
      <c r="V229" s="7" t="str">
        <f t="shared" si="55"/>
        <v/>
      </c>
      <c r="W229" s="7" t="str">
        <f t="shared" si="45"/>
        <v/>
      </c>
      <c r="X229" s="7" t="str" cm="1">
        <f t="array" ref="X229">IF(B229&lt;&gt;"",IF(SUMPRODUCT(--(ISNUMBER(SEARCH(LEPI36, Kosovnica!K232)))) &gt; 0, TRUE, FALSE),"")</f>
        <v/>
      </c>
      <c r="Z229" s="48" t="str">
        <f t="shared" si="56"/>
        <v/>
      </c>
      <c r="AA229" s="7">
        <f t="shared" si="57"/>
        <v>0</v>
      </c>
    </row>
    <row r="230" spans="1:27" ht="15" x14ac:dyDescent="0.2">
      <c r="A230" s="44">
        <f t="shared" si="46"/>
        <v>218</v>
      </c>
      <c r="B230" s="45" t="str">
        <f>IF(Kosovnica!B233&lt;&gt;"",Kosovnica!B233,"")</f>
        <v/>
      </c>
      <c r="C230" s="46" t="str">
        <f>IF(Kosovnica!L233&lt;&gt;"",Kosovnica!L233,"")</f>
        <v/>
      </c>
      <c r="D230" s="74" t="str">
        <f>IF(B230&lt;&gt;"",(((Kosovnica!C233)*(Kosovnica!D233))*Kosovnica!E233*(IF(X230=TRUE,2,1)))/1000000,"")</f>
        <v/>
      </c>
      <c r="E230" s="74" t="str">
        <f t="shared" si="47"/>
        <v/>
      </c>
      <c r="F230" s="80" t="str">
        <f t="shared" si="48"/>
        <v/>
      </c>
      <c r="G230" s="74" t="str">
        <f t="shared" si="49"/>
        <v/>
      </c>
      <c r="H230" s="76" t="str">
        <f t="shared" si="50"/>
        <v/>
      </c>
      <c r="I230" s="76"/>
      <c r="J230" s="77">
        <f>IF(X230=FALSE,((IF(Kosovnica!G233=1,Kosovnica!C233+PRIBITEK_TRAK)+IF(Kosovnica!H233=1,Kosovnica!C233+PRIBITEK_TRAK)+IF(Kosovnica!I233=1,Kosovnica!D233+PRIBITEK_TRAK)+IF(Kosovnica!J233=1,Kosovnica!D233+PRIBITEK_TRAK))/1000)*Kosovnica!E233,0)</f>
        <v>0</v>
      </c>
      <c r="K230" s="78" t="str">
        <f t="shared" si="51"/>
        <v/>
      </c>
      <c r="L230" s="75"/>
      <c r="M230" s="77">
        <f>IF(X230=FALSE,((IF(Kosovnica!G233=2,Kosovnica!C233+PRIBITEK_TRAK)+IF(Kosovnica!H233=2,Kosovnica!C233+PRIBITEK_TRAK)+IF(Kosovnica!I233=2,Kosovnica!D233+PRIBITEK_TRAK)+IF(Kosovnica!J233=2,Kosovnica!D233+PRIBITEK_TRAK))/1000)*Kosovnica!E233,0)</f>
        <v>0</v>
      </c>
      <c r="N230" s="78" t="str">
        <f t="shared" si="52"/>
        <v/>
      </c>
      <c r="O230" s="75"/>
      <c r="P230" s="77">
        <f>IF(X230=TRUE,((IF(Kosovnica!G233=1,Kosovnica!C233+PRIBITEK_TRAK)+IF(Kosovnica!H233=1,Kosovnica!C233+PRIBITEK_TRAK)+IF(Kosovnica!I233=1,Kosovnica!D233+PRIBITEK_TRAK)+IF(Kosovnica!J233=1,Kosovnica!D233+PRIBITEK_TRAK))/1000)*Kosovnica!E233,0)</f>
        <v>0</v>
      </c>
      <c r="Q230" s="78" t="str">
        <f t="shared" si="53"/>
        <v/>
      </c>
      <c r="R230" s="75"/>
      <c r="S230" s="77">
        <f>IF(X230=TRUE,((IF(Kosovnica!G233=2,Kosovnica!C233+PRIBITEK_TRAK)+IF(Kosovnica!H233=2,Kosovnica!C233+PRIBITEK_TRAK)+IF(Kosovnica!I233=2,Kosovnica!D233+PRIBITEK_TRAK)+IF(Kosovnica!J233=2,Kosovnica!D233+PRIBITEK_TRAK))/1000)*Kosovnica!E233,0)</f>
        <v>0</v>
      </c>
      <c r="T230" s="78" t="str">
        <f t="shared" si="54"/>
        <v/>
      </c>
      <c r="U230" s="47"/>
      <c r="V230" s="7" t="str">
        <f t="shared" si="55"/>
        <v/>
      </c>
      <c r="W230" s="7" t="str">
        <f t="shared" si="45"/>
        <v/>
      </c>
      <c r="X230" s="7" t="str" cm="1">
        <f t="array" ref="X230">IF(B230&lt;&gt;"",IF(SUMPRODUCT(--(ISNUMBER(SEARCH(LEPI36, Kosovnica!K233)))) &gt; 0, TRUE, FALSE),"")</f>
        <v/>
      </c>
      <c r="Z230" s="48" t="str">
        <f t="shared" si="56"/>
        <v/>
      </c>
      <c r="AA230" s="7">
        <f t="shared" si="57"/>
        <v>0</v>
      </c>
    </row>
    <row r="231" spans="1:27" ht="15" x14ac:dyDescent="0.2">
      <c r="A231" s="44">
        <f t="shared" si="46"/>
        <v>219</v>
      </c>
      <c r="B231" s="45" t="str">
        <f>IF(Kosovnica!B234&lt;&gt;"",Kosovnica!B234,"")</f>
        <v/>
      </c>
      <c r="C231" s="46" t="str">
        <f>IF(Kosovnica!L234&lt;&gt;"",Kosovnica!L234,"")</f>
        <v/>
      </c>
      <c r="D231" s="74" t="str">
        <f>IF(B231&lt;&gt;"",(((Kosovnica!C234)*(Kosovnica!D234))*Kosovnica!E234*(IF(X231=TRUE,2,1)))/1000000,"")</f>
        <v/>
      </c>
      <c r="E231" s="74" t="str">
        <f t="shared" si="47"/>
        <v/>
      </c>
      <c r="F231" s="80" t="str">
        <f t="shared" si="48"/>
        <v/>
      </c>
      <c r="G231" s="74" t="str">
        <f t="shared" si="49"/>
        <v/>
      </c>
      <c r="H231" s="76" t="str">
        <f t="shared" si="50"/>
        <v/>
      </c>
      <c r="I231" s="76"/>
      <c r="J231" s="77">
        <f>IF(X231=FALSE,((IF(Kosovnica!G234=1,Kosovnica!C234+PRIBITEK_TRAK)+IF(Kosovnica!H234=1,Kosovnica!C234+PRIBITEK_TRAK)+IF(Kosovnica!I234=1,Kosovnica!D234+PRIBITEK_TRAK)+IF(Kosovnica!J234=1,Kosovnica!D234+PRIBITEK_TRAK))/1000)*Kosovnica!E234,0)</f>
        <v>0</v>
      </c>
      <c r="K231" s="78" t="str">
        <f t="shared" si="51"/>
        <v/>
      </c>
      <c r="L231" s="75"/>
      <c r="M231" s="77">
        <f>IF(X231=FALSE,((IF(Kosovnica!G234=2,Kosovnica!C234+PRIBITEK_TRAK)+IF(Kosovnica!H234=2,Kosovnica!C234+PRIBITEK_TRAK)+IF(Kosovnica!I234=2,Kosovnica!D234+PRIBITEK_TRAK)+IF(Kosovnica!J234=2,Kosovnica!D234+PRIBITEK_TRAK))/1000)*Kosovnica!E234,0)</f>
        <v>0</v>
      </c>
      <c r="N231" s="78" t="str">
        <f t="shared" si="52"/>
        <v/>
      </c>
      <c r="O231" s="75"/>
      <c r="P231" s="77">
        <f>IF(X231=TRUE,((IF(Kosovnica!G234=1,Kosovnica!C234+PRIBITEK_TRAK)+IF(Kosovnica!H234=1,Kosovnica!C234+PRIBITEK_TRAK)+IF(Kosovnica!I234=1,Kosovnica!D234+PRIBITEK_TRAK)+IF(Kosovnica!J234=1,Kosovnica!D234+PRIBITEK_TRAK))/1000)*Kosovnica!E234,0)</f>
        <v>0</v>
      </c>
      <c r="Q231" s="78" t="str">
        <f t="shared" si="53"/>
        <v/>
      </c>
      <c r="R231" s="75"/>
      <c r="S231" s="77">
        <f>IF(X231=TRUE,((IF(Kosovnica!G234=2,Kosovnica!C234+PRIBITEK_TRAK)+IF(Kosovnica!H234=2,Kosovnica!C234+PRIBITEK_TRAK)+IF(Kosovnica!I234=2,Kosovnica!D234+PRIBITEK_TRAK)+IF(Kosovnica!J234=2,Kosovnica!D234+PRIBITEK_TRAK))/1000)*Kosovnica!E234,0)</f>
        <v>0</v>
      </c>
      <c r="T231" s="78" t="str">
        <f t="shared" si="54"/>
        <v/>
      </c>
      <c r="U231" s="47"/>
      <c r="V231" s="7" t="str">
        <f t="shared" si="55"/>
        <v/>
      </c>
      <c r="W231" s="7" t="str">
        <f t="shared" si="45"/>
        <v/>
      </c>
      <c r="X231" s="7" t="str" cm="1">
        <f t="array" ref="X231">IF(B231&lt;&gt;"",IF(SUMPRODUCT(--(ISNUMBER(SEARCH(LEPI36, Kosovnica!K234)))) &gt; 0, TRUE, FALSE),"")</f>
        <v/>
      </c>
      <c r="Z231" s="48" t="str">
        <f t="shared" si="56"/>
        <v/>
      </c>
      <c r="AA231" s="7">
        <f t="shared" si="57"/>
        <v>0</v>
      </c>
    </row>
    <row r="232" spans="1:27" ht="15" x14ac:dyDescent="0.2">
      <c r="A232" s="44">
        <f t="shared" si="46"/>
        <v>220</v>
      </c>
      <c r="B232" s="45" t="str">
        <f>IF(Kosovnica!B235&lt;&gt;"",Kosovnica!B235,"")</f>
        <v/>
      </c>
      <c r="C232" s="46" t="str">
        <f>IF(Kosovnica!L235&lt;&gt;"",Kosovnica!L235,"")</f>
        <v/>
      </c>
      <c r="D232" s="74" t="str">
        <f>IF(B232&lt;&gt;"",(((Kosovnica!C235)*(Kosovnica!D235))*Kosovnica!E235*(IF(X232=TRUE,2,1)))/1000000,"")</f>
        <v/>
      </c>
      <c r="E232" s="74" t="str">
        <f t="shared" si="47"/>
        <v/>
      </c>
      <c r="F232" s="80" t="str">
        <f t="shared" si="48"/>
        <v/>
      </c>
      <c r="G232" s="74" t="str">
        <f t="shared" si="49"/>
        <v/>
      </c>
      <c r="H232" s="76" t="str">
        <f t="shared" si="50"/>
        <v/>
      </c>
      <c r="I232" s="76"/>
      <c r="J232" s="77">
        <f>IF(X232=FALSE,((IF(Kosovnica!G235=1,Kosovnica!C235+PRIBITEK_TRAK)+IF(Kosovnica!H235=1,Kosovnica!C235+PRIBITEK_TRAK)+IF(Kosovnica!I235=1,Kosovnica!D235+PRIBITEK_TRAK)+IF(Kosovnica!J235=1,Kosovnica!D235+PRIBITEK_TRAK))/1000)*Kosovnica!E235,0)</f>
        <v>0</v>
      </c>
      <c r="K232" s="78" t="str">
        <f t="shared" si="51"/>
        <v/>
      </c>
      <c r="L232" s="75"/>
      <c r="M232" s="77">
        <f>IF(X232=FALSE,((IF(Kosovnica!G235=2,Kosovnica!C235+PRIBITEK_TRAK)+IF(Kosovnica!H235=2,Kosovnica!C235+PRIBITEK_TRAK)+IF(Kosovnica!I235=2,Kosovnica!D235+PRIBITEK_TRAK)+IF(Kosovnica!J235=2,Kosovnica!D235+PRIBITEK_TRAK))/1000)*Kosovnica!E235,0)</f>
        <v>0</v>
      </c>
      <c r="N232" s="78" t="str">
        <f t="shared" si="52"/>
        <v/>
      </c>
      <c r="O232" s="75"/>
      <c r="P232" s="77">
        <f>IF(X232=TRUE,((IF(Kosovnica!G235=1,Kosovnica!C235+PRIBITEK_TRAK)+IF(Kosovnica!H235=1,Kosovnica!C235+PRIBITEK_TRAK)+IF(Kosovnica!I235=1,Kosovnica!D235+PRIBITEK_TRAK)+IF(Kosovnica!J235=1,Kosovnica!D235+PRIBITEK_TRAK))/1000)*Kosovnica!E235,0)</f>
        <v>0</v>
      </c>
      <c r="Q232" s="78" t="str">
        <f t="shared" si="53"/>
        <v/>
      </c>
      <c r="R232" s="75"/>
      <c r="S232" s="77">
        <f>IF(X232=TRUE,((IF(Kosovnica!G235=2,Kosovnica!C235+PRIBITEK_TRAK)+IF(Kosovnica!H235=2,Kosovnica!C235+PRIBITEK_TRAK)+IF(Kosovnica!I235=2,Kosovnica!D235+PRIBITEK_TRAK)+IF(Kosovnica!J235=2,Kosovnica!D235+PRIBITEK_TRAK))/1000)*Kosovnica!E235,0)</f>
        <v>0</v>
      </c>
      <c r="T232" s="78" t="str">
        <f t="shared" si="54"/>
        <v/>
      </c>
      <c r="U232" s="47"/>
      <c r="V232" s="7" t="str">
        <f t="shared" si="55"/>
        <v/>
      </c>
      <c r="W232" s="7" t="str">
        <f t="shared" si="45"/>
        <v/>
      </c>
      <c r="X232" s="7" t="str" cm="1">
        <f t="array" ref="X232">IF(B232&lt;&gt;"",IF(SUMPRODUCT(--(ISNUMBER(SEARCH(LEPI36, Kosovnica!K235)))) &gt; 0, TRUE, FALSE),"")</f>
        <v/>
      </c>
      <c r="Z232" s="48" t="str">
        <f t="shared" si="56"/>
        <v/>
      </c>
      <c r="AA232" s="7">
        <f t="shared" si="57"/>
        <v>0</v>
      </c>
    </row>
    <row r="233" spans="1:27" ht="15" x14ac:dyDescent="0.2">
      <c r="A233" s="44">
        <f t="shared" si="46"/>
        <v>221</v>
      </c>
      <c r="B233" s="45" t="str">
        <f>IF(Kosovnica!B236&lt;&gt;"",Kosovnica!B236,"")</f>
        <v/>
      </c>
      <c r="C233" s="46" t="str">
        <f>IF(Kosovnica!L236&lt;&gt;"",Kosovnica!L236,"")</f>
        <v/>
      </c>
      <c r="D233" s="74" t="str">
        <f>IF(B233&lt;&gt;"",(((Kosovnica!C236)*(Kosovnica!D236))*Kosovnica!E236*(IF(X233=TRUE,2,1)))/1000000,"")</f>
        <v/>
      </c>
      <c r="E233" s="74" t="str">
        <f t="shared" si="47"/>
        <v/>
      </c>
      <c r="F233" s="80" t="str">
        <f t="shared" si="48"/>
        <v/>
      </c>
      <c r="G233" s="74" t="str">
        <f t="shared" si="49"/>
        <v/>
      </c>
      <c r="H233" s="76" t="str">
        <f t="shared" si="50"/>
        <v/>
      </c>
      <c r="I233" s="76"/>
      <c r="J233" s="77">
        <f>IF(X233=FALSE,((IF(Kosovnica!G236=1,Kosovnica!C236+PRIBITEK_TRAK)+IF(Kosovnica!H236=1,Kosovnica!C236+PRIBITEK_TRAK)+IF(Kosovnica!I236=1,Kosovnica!D236+PRIBITEK_TRAK)+IF(Kosovnica!J236=1,Kosovnica!D236+PRIBITEK_TRAK))/1000)*Kosovnica!E236,0)</f>
        <v>0</v>
      </c>
      <c r="K233" s="78" t="str">
        <f t="shared" si="51"/>
        <v/>
      </c>
      <c r="L233" s="75"/>
      <c r="M233" s="77">
        <f>IF(X233=FALSE,((IF(Kosovnica!G236=2,Kosovnica!C236+PRIBITEK_TRAK)+IF(Kosovnica!H236=2,Kosovnica!C236+PRIBITEK_TRAK)+IF(Kosovnica!I236=2,Kosovnica!D236+PRIBITEK_TRAK)+IF(Kosovnica!J236=2,Kosovnica!D236+PRIBITEK_TRAK))/1000)*Kosovnica!E236,0)</f>
        <v>0</v>
      </c>
      <c r="N233" s="78" t="str">
        <f t="shared" si="52"/>
        <v/>
      </c>
      <c r="O233" s="75"/>
      <c r="P233" s="77">
        <f>IF(X233=TRUE,((IF(Kosovnica!G236=1,Kosovnica!C236+PRIBITEK_TRAK)+IF(Kosovnica!H236=1,Kosovnica!C236+PRIBITEK_TRAK)+IF(Kosovnica!I236=1,Kosovnica!D236+PRIBITEK_TRAK)+IF(Kosovnica!J236=1,Kosovnica!D236+PRIBITEK_TRAK))/1000)*Kosovnica!E236,0)</f>
        <v>0</v>
      </c>
      <c r="Q233" s="78" t="str">
        <f t="shared" si="53"/>
        <v/>
      </c>
      <c r="R233" s="75"/>
      <c r="S233" s="77">
        <f>IF(X233=TRUE,((IF(Kosovnica!G236=2,Kosovnica!C236+PRIBITEK_TRAK)+IF(Kosovnica!H236=2,Kosovnica!C236+PRIBITEK_TRAK)+IF(Kosovnica!I236=2,Kosovnica!D236+PRIBITEK_TRAK)+IF(Kosovnica!J236=2,Kosovnica!D236+PRIBITEK_TRAK))/1000)*Kosovnica!E236,0)</f>
        <v>0</v>
      </c>
      <c r="T233" s="78" t="str">
        <f t="shared" si="54"/>
        <v/>
      </c>
      <c r="U233" s="47"/>
      <c r="V233" s="7" t="str">
        <f t="shared" si="55"/>
        <v/>
      </c>
      <c r="W233" s="7" t="str">
        <f t="shared" si="45"/>
        <v/>
      </c>
      <c r="X233" s="7" t="str" cm="1">
        <f t="array" ref="X233">IF(B233&lt;&gt;"",IF(SUMPRODUCT(--(ISNUMBER(SEARCH(LEPI36, Kosovnica!K236)))) &gt; 0, TRUE, FALSE),"")</f>
        <v/>
      </c>
      <c r="Z233" s="48" t="str">
        <f t="shared" si="56"/>
        <v/>
      </c>
      <c r="AA233" s="7">
        <f t="shared" si="57"/>
        <v>0</v>
      </c>
    </row>
    <row r="234" spans="1:27" ht="15" x14ac:dyDescent="0.2">
      <c r="A234" s="44">
        <f t="shared" si="46"/>
        <v>222</v>
      </c>
      <c r="B234" s="45" t="str">
        <f>IF(Kosovnica!B237&lt;&gt;"",Kosovnica!B237,"")</f>
        <v/>
      </c>
      <c r="C234" s="46" t="str">
        <f>IF(Kosovnica!L237&lt;&gt;"",Kosovnica!L237,"")</f>
        <v/>
      </c>
      <c r="D234" s="74" t="str">
        <f>IF(B234&lt;&gt;"",(((Kosovnica!C237)*(Kosovnica!D237))*Kosovnica!E237*(IF(X234=TRUE,2,1)))/1000000,"")</f>
        <v/>
      </c>
      <c r="E234" s="74" t="str">
        <f t="shared" si="47"/>
        <v/>
      </c>
      <c r="F234" s="80" t="str">
        <f t="shared" si="48"/>
        <v/>
      </c>
      <c r="G234" s="74" t="str">
        <f t="shared" si="49"/>
        <v/>
      </c>
      <c r="H234" s="76" t="str">
        <f t="shared" si="50"/>
        <v/>
      </c>
      <c r="I234" s="76"/>
      <c r="J234" s="77">
        <f>IF(X234=FALSE,((IF(Kosovnica!G237=1,Kosovnica!C237+PRIBITEK_TRAK)+IF(Kosovnica!H237=1,Kosovnica!C237+PRIBITEK_TRAK)+IF(Kosovnica!I237=1,Kosovnica!D237+PRIBITEK_TRAK)+IF(Kosovnica!J237=1,Kosovnica!D237+PRIBITEK_TRAK))/1000)*Kosovnica!E237,0)</f>
        <v>0</v>
      </c>
      <c r="K234" s="78" t="str">
        <f t="shared" si="51"/>
        <v/>
      </c>
      <c r="L234" s="75"/>
      <c r="M234" s="77">
        <f>IF(X234=FALSE,((IF(Kosovnica!G237=2,Kosovnica!C237+PRIBITEK_TRAK)+IF(Kosovnica!H237=2,Kosovnica!C237+PRIBITEK_TRAK)+IF(Kosovnica!I237=2,Kosovnica!D237+PRIBITEK_TRAK)+IF(Kosovnica!J237=2,Kosovnica!D237+PRIBITEK_TRAK))/1000)*Kosovnica!E237,0)</f>
        <v>0</v>
      </c>
      <c r="N234" s="78" t="str">
        <f t="shared" si="52"/>
        <v/>
      </c>
      <c r="O234" s="75"/>
      <c r="P234" s="77">
        <f>IF(X234=TRUE,((IF(Kosovnica!G237=1,Kosovnica!C237+PRIBITEK_TRAK)+IF(Kosovnica!H237=1,Kosovnica!C237+PRIBITEK_TRAK)+IF(Kosovnica!I237=1,Kosovnica!D237+PRIBITEK_TRAK)+IF(Kosovnica!J237=1,Kosovnica!D237+PRIBITEK_TRAK))/1000)*Kosovnica!E237,0)</f>
        <v>0</v>
      </c>
      <c r="Q234" s="78" t="str">
        <f t="shared" si="53"/>
        <v/>
      </c>
      <c r="R234" s="75"/>
      <c r="S234" s="77">
        <f>IF(X234=TRUE,((IF(Kosovnica!G237=2,Kosovnica!C237+PRIBITEK_TRAK)+IF(Kosovnica!H237=2,Kosovnica!C237+PRIBITEK_TRAK)+IF(Kosovnica!I237=2,Kosovnica!D237+PRIBITEK_TRAK)+IF(Kosovnica!J237=2,Kosovnica!D237+PRIBITEK_TRAK))/1000)*Kosovnica!E237,0)</f>
        <v>0</v>
      </c>
      <c r="T234" s="78" t="str">
        <f t="shared" si="54"/>
        <v/>
      </c>
      <c r="U234" s="47"/>
      <c r="V234" s="7" t="str">
        <f t="shared" si="55"/>
        <v/>
      </c>
      <c r="W234" s="7" t="str">
        <f t="shared" si="45"/>
        <v/>
      </c>
      <c r="X234" s="7" t="str" cm="1">
        <f t="array" ref="X234">IF(B234&lt;&gt;"",IF(SUMPRODUCT(--(ISNUMBER(SEARCH(LEPI36, Kosovnica!K237)))) &gt; 0, TRUE, FALSE),"")</f>
        <v/>
      </c>
      <c r="Z234" s="48" t="str">
        <f t="shared" si="56"/>
        <v/>
      </c>
      <c r="AA234" s="7">
        <f t="shared" si="57"/>
        <v>0</v>
      </c>
    </row>
    <row r="235" spans="1:27" ht="15" x14ac:dyDescent="0.2">
      <c r="A235" s="44">
        <f t="shared" si="46"/>
        <v>223</v>
      </c>
      <c r="B235" s="45" t="str">
        <f>IF(Kosovnica!B238&lt;&gt;"",Kosovnica!B238,"")</f>
        <v/>
      </c>
      <c r="C235" s="46" t="str">
        <f>IF(Kosovnica!L238&lt;&gt;"",Kosovnica!L238,"")</f>
        <v/>
      </c>
      <c r="D235" s="74" t="str">
        <f>IF(B235&lt;&gt;"",(((Kosovnica!C238)*(Kosovnica!D238))*Kosovnica!E238*(IF(X235=TRUE,2,1)))/1000000,"")</f>
        <v/>
      </c>
      <c r="E235" s="74" t="str">
        <f t="shared" si="47"/>
        <v/>
      </c>
      <c r="F235" s="80" t="str">
        <f t="shared" si="48"/>
        <v/>
      </c>
      <c r="G235" s="74" t="str">
        <f t="shared" si="49"/>
        <v/>
      </c>
      <c r="H235" s="76" t="str">
        <f t="shared" si="50"/>
        <v/>
      </c>
      <c r="I235" s="76"/>
      <c r="J235" s="77">
        <f>IF(X235=FALSE,((IF(Kosovnica!G238=1,Kosovnica!C238+PRIBITEK_TRAK)+IF(Kosovnica!H238=1,Kosovnica!C238+PRIBITEK_TRAK)+IF(Kosovnica!I238=1,Kosovnica!D238+PRIBITEK_TRAK)+IF(Kosovnica!J238=1,Kosovnica!D238+PRIBITEK_TRAK))/1000)*Kosovnica!E238,0)</f>
        <v>0</v>
      </c>
      <c r="K235" s="78" t="str">
        <f t="shared" si="51"/>
        <v/>
      </c>
      <c r="L235" s="75"/>
      <c r="M235" s="77">
        <f>IF(X235=FALSE,((IF(Kosovnica!G238=2,Kosovnica!C238+PRIBITEK_TRAK)+IF(Kosovnica!H238=2,Kosovnica!C238+PRIBITEK_TRAK)+IF(Kosovnica!I238=2,Kosovnica!D238+PRIBITEK_TRAK)+IF(Kosovnica!J238=2,Kosovnica!D238+PRIBITEK_TRAK))/1000)*Kosovnica!E238,0)</f>
        <v>0</v>
      </c>
      <c r="N235" s="78" t="str">
        <f t="shared" si="52"/>
        <v/>
      </c>
      <c r="O235" s="75"/>
      <c r="P235" s="77">
        <f>IF(X235=TRUE,((IF(Kosovnica!G238=1,Kosovnica!C238+PRIBITEK_TRAK)+IF(Kosovnica!H238=1,Kosovnica!C238+PRIBITEK_TRAK)+IF(Kosovnica!I238=1,Kosovnica!D238+PRIBITEK_TRAK)+IF(Kosovnica!J238=1,Kosovnica!D238+PRIBITEK_TRAK))/1000)*Kosovnica!E238,0)</f>
        <v>0</v>
      </c>
      <c r="Q235" s="78" t="str">
        <f t="shared" si="53"/>
        <v/>
      </c>
      <c r="R235" s="75"/>
      <c r="S235" s="77">
        <f>IF(X235=TRUE,((IF(Kosovnica!G238=2,Kosovnica!C238+PRIBITEK_TRAK)+IF(Kosovnica!H238=2,Kosovnica!C238+PRIBITEK_TRAK)+IF(Kosovnica!I238=2,Kosovnica!D238+PRIBITEK_TRAK)+IF(Kosovnica!J238=2,Kosovnica!D238+PRIBITEK_TRAK))/1000)*Kosovnica!E238,0)</f>
        <v>0</v>
      </c>
      <c r="T235" s="78" t="str">
        <f t="shared" si="54"/>
        <v/>
      </c>
      <c r="U235" s="47"/>
      <c r="V235" s="7" t="str">
        <f t="shared" si="55"/>
        <v/>
      </c>
      <c r="W235" s="7" t="str">
        <f t="shared" si="45"/>
        <v/>
      </c>
      <c r="X235" s="7" t="str" cm="1">
        <f t="array" ref="X235">IF(B235&lt;&gt;"",IF(SUMPRODUCT(--(ISNUMBER(SEARCH(LEPI36, Kosovnica!K238)))) &gt; 0, TRUE, FALSE),"")</f>
        <v/>
      </c>
      <c r="Z235" s="48" t="str">
        <f t="shared" si="56"/>
        <v/>
      </c>
      <c r="AA235" s="7">
        <f t="shared" si="57"/>
        <v>0</v>
      </c>
    </row>
    <row r="236" spans="1:27" ht="15" x14ac:dyDescent="0.2">
      <c r="A236" s="44">
        <f t="shared" si="46"/>
        <v>224</v>
      </c>
      <c r="B236" s="45" t="str">
        <f>IF(Kosovnica!B239&lt;&gt;"",Kosovnica!B239,"")</f>
        <v/>
      </c>
      <c r="C236" s="46" t="str">
        <f>IF(Kosovnica!L239&lt;&gt;"",Kosovnica!L239,"")</f>
        <v/>
      </c>
      <c r="D236" s="74" t="str">
        <f>IF(B236&lt;&gt;"",(((Kosovnica!C239)*(Kosovnica!D239))*Kosovnica!E239*(IF(X236=TRUE,2,1)))/1000000,"")</f>
        <v/>
      </c>
      <c r="E236" s="74" t="str">
        <f t="shared" si="47"/>
        <v/>
      </c>
      <c r="F236" s="80" t="str">
        <f t="shared" si="48"/>
        <v/>
      </c>
      <c r="G236" s="74" t="str">
        <f t="shared" si="49"/>
        <v/>
      </c>
      <c r="H236" s="76" t="str">
        <f t="shared" si="50"/>
        <v/>
      </c>
      <c r="I236" s="76"/>
      <c r="J236" s="77">
        <f>IF(X236=FALSE,((IF(Kosovnica!G239=1,Kosovnica!C239+PRIBITEK_TRAK)+IF(Kosovnica!H239=1,Kosovnica!C239+PRIBITEK_TRAK)+IF(Kosovnica!I239=1,Kosovnica!D239+PRIBITEK_TRAK)+IF(Kosovnica!J239=1,Kosovnica!D239+PRIBITEK_TRAK))/1000)*Kosovnica!E239,0)</f>
        <v>0</v>
      </c>
      <c r="K236" s="78" t="str">
        <f t="shared" si="51"/>
        <v/>
      </c>
      <c r="L236" s="75"/>
      <c r="M236" s="77">
        <f>IF(X236=FALSE,((IF(Kosovnica!G239=2,Kosovnica!C239+PRIBITEK_TRAK)+IF(Kosovnica!H239=2,Kosovnica!C239+PRIBITEK_TRAK)+IF(Kosovnica!I239=2,Kosovnica!D239+PRIBITEK_TRAK)+IF(Kosovnica!J239=2,Kosovnica!D239+PRIBITEK_TRAK))/1000)*Kosovnica!E239,0)</f>
        <v>0</v>
      </c>
      <c r="N236" s="78" t="str">
        <f t="shared" si="52"/>
        <v/>
      </c>
      <c r="O236" s="75"/>
      <c r="P236" s="77">
        <f>IF(X236=TRUE,((IF(Kosovnica!G239=1,Kosovnica!C239+PRIBITEK_TRAK)+IF(Kosovnica!H239=1,Kosovnica!C239+PRIBITEK_TRAK)+IF(Kosovnica!I239=1,Kosovnica!D239+PRIBITEK_TRAK)+IF(Kosovnica!J239=1,Kosovnica!D239+PRIBITEK_TRAK))/1000)*Kosovnica!E239,0)</f>
        <v>0</v>
      </c>
      <c r="Q236" s="78" t="str">
        <f t="shared" si="53"/>
        <v/>
      </c>
      <c r="R236" s="75"/>
      <c r="S236" s="77">
        <f>IF(X236=TRUE,((IF(Kosovnica!G239=2,Kosovnica!C239+PRIBITEK_TRAK)+IF(Kosovnica!H239=2,Kosovnica!C239+PRIBITEK_TRAK)+IF(Kosovnica!I239=2,Kosovnica!D239+PRIBITEK_TRAK)+IF(Kosovnica!J239=2,Kosovnica!D239+PRIBITEK_TRAK))/1000)*Kosovnica!E239,0)</f>
        <v>0</v>
      </c>
      <c r="T236" s="78" t="str">
        <f t="shared" si="54"/>
        <v/>
      </c>
      <c r="U236" s="47"/>
      <c r="V236" s="7" t="str">
        <f t="shared" si="55"/>
        <v/>
      </c>
      <c r="W236" s="7" t="str">
        <f t="shared" si="45"/>
        <v/>
      </c>
      <c r="X236" s="7" t="str" cm="1">
        <f t="array" ref="X236">IF(B236&lt;&gt;"",IF(SUMPRODUCT(--(ISNUMBER(SEARCH(LEPI36, Kosovnica!K239)))) &gt; 0, TRUE, FALSE),"")</f>
        <v/>
      </c>
      <c r="Z236" s="48" t="str">
        <f t="shared" si="56"/>
        <v/>
      </c>
      <c r="AA236" s="7">
        <f t="shared" si="57"/>
        <v>0</v>
      </c>
    </row>
    <row r="237" spans="1:27" ht="15" x14ac:dyDescent="0.2">
      <c r="A237" s="44">
        <f t="shared" si="46"/>
        <v>225</v>
      </c>
      <c r="B237" s="45" t="str">
        <f>IF(Kosovnica!B240&lt;&gt;"",Kosovnica!B240,"")</f>
        <v/>
      </c>
      <c r="C237" s="46" t="str">
        <f>IF(Kosovnica!L240&lt;&gt;"",Kosovnica!L240,"")</f>
        <v/>
      </c>
      <c r="D237" s="74" t="str">
        <f>IF(B237&lt;&gt;"",(((Kosovnica!C240)*(Kosovnica!D240))*Kosovnica!E240*(IF(X237=TRUE,2,1)))/1000000,"")</f>
        <v/>
      </c>
      <c r="E237" s="74" t="str">
        <f t="shared" si="47"/>
        <v/>
      </c>
      <c r="F237" s="80" t="str">
        <f t="shared" si="48"/>
        <v/>
      </c>
      <c r="G237" s="74" t="str">
        <f t="shared" si="49"/>
        <v/>
      </c>
      <c r="H237" s="76" t="str">
        <f t="shared" si="50"/>
        <v/>
      </c>
      <c r="I237" s="76"/>
      <c r="J237" s="77">
        <f>IF(X237=FALSE,((IF(Kosovnica!G240=1,Kosovnica!C240+PRIBITEK_TRAK)+IF(Kosovnica!H240=1,Kosovnica!C240+PRIBITEK_TRAK)+IF(Kosovnica!I240=1,Kosovnica!D240+PRIBITEK_TRAK)+IF(Kosovnica!J240=1,Kosovnica!D240+PRIBITEK_TRAK))/1000)*Kosovnica!E240,0)</f>
        <v>0</v>
      </c>
      <c r="K237" s="78" t="str">
        <f t="shared" si="51"/>
        <v/>
      </c>
      <c r="L237" s="75"/>
      <c r="M237" s="77">
        <f>IF(X237=FALSE,((IF(Kosovnica!G240=2,Kosovnica!C240+PRIBITEK_TRAK)+IF(Kosovnica!H240=2,Kosovnica!C240+PRIBITEK_TRAK)+IF(Kosovnica!I240=2,Kosovnica!D240+PRIBITEK_TRAK)+IF(Kosovnica!J240=2,Kosovnica!D240+PRIBITEK_TRAK))/1000)*Kosovnica!E240,0)</f>
        <v>0</v>
      </c>
      <c r="N237" s="78" t="str">
        <f t="shared" si="52"/>
        <v/>
      </c>
      <c r="O237" s="75"/>
      <c r="P237" s="77">
        <f>IF(X237=TRUE,((IF(Kosovnica!G240=1,Kosovnica!C240+PRIBITEK_TRAK)+IF(Kosovnica!H240=1,Kosovnica!C240+PRIBITEK_TRAK)+IF(Kosovnica!I240=1,Kosovnica!D240+PRIBITEK_TRAK)+IF(Kosovnica!J240=1,Kosovnica!D240+PRIBITEK_TRAK))/1000)*Kosovnica!E240,0)</f>
        <v>0</v>
      </c>
      <c r="Q237" s="78" t="str">
        <f t="shared" si="53"/>
        <v/>
      </c>
      <c r="R237" s="75"/>
      <c r="S237" s="77">
        <f>IF(X237=TRUE,((IF(Kosovnica!G240=2,Kosovnica!C240+PRIBITEK_TRAK)+IF(Kosovnica!H240=2,Kosovnica!C240+PRIBITEK_TRAK)+IF(Kosovnica!I240=2,Kosovnica!D240+PRIBITEK_TRAK)+IF(Kosovnica!J240=2,Kosovnica!D240+PRIBITEK_TRAK))/1000)*Kosovnica!E240,0)</f>
        <v>0</v>
      </c>
      <c r="T237" s="78" t="str">
        <f t="shared" si="54"/>
        <v/>
      </c>
      <c r="U237" s="47"/>
      <c r="V237" s="7" t="str">
        <f t="shared" si="55"/>
        <v/>
      </c>
      <c r="W237" s="7" t="str">
        <f t="shared" si="45"/>
        <v/>
      </c>
      <c r="X237" s="7" t="str" cm="1">
        <f t="array" ref="X237">IF(B237&lt;&gt;"",IF(SUMPRODUCT(--(ISNUMBER(SEARCH(LEPI36, Kosovnica!K240)))) &gt; 0, TRUE, FALSE),"")</f>
        <v/>
      </c>
      <c r="Z237" s="48" t="str">
        <f t="shared" si="56"/>
        <v/>
      </c>
      <c r="AA237" s="7">
        <f t="shared" si="57"/>
        <v>0</v>
      </c>
    </row>
    <row r="238" spans="1:27" ht="15" x14ac:dyDescent="0.2">
      <c r="A238" s="44">
        <f t="shared" si="46"/>
        <v>226</v>
      </c>
      <c r="B238" s="45" t="str">
        <f>IF(Kosovnica!B241&lt;&gt;"",Kosovnica!B241,"")</f>
        <v/>
      </c>
      <c r="C238" s="46" t="str">
        <f>IF(Kosovnica!L241&lt;&gt;"",Kosovnica!L241,"")</f>
        <v/>
      </c>
      <c r="D238" s="74" t="str">
        <f>IF(B238&lt;&gt;"",(((Kosovnica!C241)*(Kosovnica!D241))*Kosovnica!E241*(IF(X238=TRUE,2,1)))/1000000,"")</f>
        <v/>
      </c>
      <c r="E238" s="74" t="str">
        <f t="shared" si="47"/>
        <v/>
      </c>
      <c r="F238" s="80" t="str">
        <f t="shared" si="48"/>
        <v/>
      </c>
      <c r="G238" s="74" t="str">
        <f t="shared" si="49"/>
        <v/>
      </c>
      <c r="H238" s="76" t="str">
        <f t="shared" si="50"/>
        <v/>
      </c>
      <c r="I238" s="76"/>
      <c r="J238" s="77">
        <f>IF(X238=FALSE,((IF(Kosovnica!G241=1,Kosovnica!C241+PRIBITEK_TRAK)+IF(Kosovnica!H241=1,Kosovnica!C241+PRIBITEK_TRAK)+IF(Kosovnica!I241=1,Kosovnica!D241+PRIBITEK_TRAK)+IF(Kosovnica!J241=1,Kosovnica!D241+PRIBITEK_TRAK))/1000)*Kosovnica!E241,0)</f>
        <v>0</v>
      </c>
      <c r="K238" s="78" t="str">
        <f t="shared" si="51"/>
        <v/>
      </c>
      <c r="L238" s="75"/>
      <c r="M238" s="77">
        <f>IF(X238=FALSE,((IF(Kosovnica!G241=2,Kosovnica!C241+PRIBITEK_TRAK)+IF(Kosovnica!H241=2,Kosovnica!C241+PRIBITEK_TRAK)+IF(Kosovnica!I241=2,Kosovnica!D241+PRIBITEK_TRAK)+IF(Kosovnica!J241=2,Kosovnica!D241+PRIBITEK_TRAK))/1000)*Kosovnica!E241,0)</f>
        <v>0</v>
      </c>
      <c r="N238" s="78" t="str">
        <f t="shared" si="52"/>
        <v/>
      </c>
      <c r="O238" s="75"/>
      <c r="P238" s="77">
        <f>IF(X238=TRUE,((IF(Kosovnica!G241=1,Kosovnica!C241+PRIBITEK_TRAK)+IF(Kosovnica!H241=1,Kosovnica!C241+PRIBITEK_TRAK)+IF(Kosovnica!I241=1,Kosovnica!D241+PRIBITEK_TRAK)+IF(Kosovnica!J241=1,Kosovnica!D241+PRIBITEK_TRAK))/1000)*Kosovnica!E241,0)</f>
        <v>0</v>
      </c>
      <c r="Q238" s="78" t="str">
        <f t="shared" si="53"/>
        <v/>
      </c>
      <c r="R238" s="75"/>
      <c r="S238" s="77">
        <f>IF(X238=TRUE,((IF(Kosovnica!G241=2,Kosovnica!C241+PRIBITEK_TRAK)+IF(Kosovnica!H241=2,Kosovnica!C241+PRIBITEK_TRAK)+IF(Kosovnica!I241=2,Kosovnica!D241+PRIBITEK_TRAK)+IF(Kosovnica!J241=2,Kosovnica!D241+PRIBITEK_TRAK))/1000)*Kosovnica!E241,0)</f>
        <v>0</v>
      </c>
      <c r="T238" s="78" t="str">
        <f t="shared" si="54"/>
        <v/>
      </c>
      <c r="U238" s="47"/>
      <c r="V238" s="7" t="str">
        <f t="shared" si="55"/>
        <v/>
      </c>
      <c r="W238" s="7" t="str">
        <f t="shared" si="45"/>
        <v/>
      </c>
      <c r="X238" s="7" t="str" cm="1">
        <f t="array" ref="X238">IF(B238&lt;&gt;"",IF(SUMPRODUCT(--(ISNUMBER(SEARCH(LEPI36, Kosovnica!K241)))) &gt; 0, TRUE, FALSE),"")</f>
        <v/>
      </c>
      <c r="Z238" s="48" t="str">
        <f t="shared" si="56"/>
        <v/>
      </c>
      <c r="AA238" s="7">
        <f t="shared" si="57"/>
        <v>0</v>
      </c>
    </row>
    <row r="239" spans="1:27" ht="15" x14ac:dyDescent="0.2">
      <c r="A239" s="44">
        <f t="shared" si="46"/>
        <v>227</v>
      </c>
      <c r="B239" s="45" t="str">
        <f>IF(Kosovnica!B242&lt;&gt;"",Kosovnica!B242,"")</f>
        <v/>
      </c>
      <c r="C239" s="46" t="str">
        <f>IF(Kosovnica!L242&lt;&gt;"",Kosovnica!L242,"")</f>
        <v/>
      </c>
      <c r="D239" s="74" t="str">
        <f>IF(B239&lt;&gt;"",(((Kosovnica!C242)*(Kosovnica!D242))*Kosovnica!E242*(IF(X239=TRUE,2,1)))/1000000,"")</f>
        <v/>
      </c>
      <c r="E239" s="74" t="str">
        <f t="shared" si="47"/>
        <v/>
      </c>
      <c r="F239" s="80" t="str">
        <f t="shared" si="48"/>
        <v/>
      </c>
      <c r="G239" s="74" t="str">
        <f t="shared" si="49"/>
        <v/>
      </c>
      <c r="H239" s="76" t="str">
        <f t="shared" si="50"/>
        <v/>
      </c>
      <c r="I239" s="76"/>
      <c r="J239" s="77">
        <f>IF(X239=FALSE,((IF(Kosovnica!G242=1,Kosovnica!C242+PRIBITEK_TRAK)+IF(Kosovnica!H242=1,Kosovnica!C242+PRIBITEK_TRAK)+IF(Kosovnica!I242=1,Kosovnica!D242+PRIBITEK_TRAK)+IF(Kosovnica!J242=1,Kosovnica!D242+PRIBITEK_TRAK))/1000)*Kosovnica!E242,0)</f>
        <v>0</v>
      </c>
      <c r="K239" s="78" t="str">
        <f t="shared" si="51"/>
        <v/>
      </c>
      <c r="L239" s="75"/>
      <c r="M239" s="77">
        <f>IF(X239=FALSE,((IF(Kosovnica!G242=2,Kosovnica!C242+PRIBITEK_TRAK)+IF(Kosovnica!H242=2,Kosovnica!C242+PRIBITEK_TRAK)+IF(Kosovnica!I242=2,Kosovnica!D242+PRIBITEK_TRAK)+IF(Kosovnica!J242=2,Kosovnica!D242+PRIBITEK_TRAK))/1000)*Kosovnica!E242,0)</f>
        <v>0</v>
      </c>
      <c r="N239" s="78" t="str">
        <f t="shared" si="52"/>
        <v/>
      </c>
      <c r="O239" s="75"/>
      <c r="P239" s="77">
        <f>IF(X239=TRUE,((IF(Kosovnica!G242=1,Kosovnica!C242+PRIBITEK_TRAK)+IF(Kosovnica!H242=1,Kosovnica!C242+PRIBITEK_TRAK)+IF(Kosovnica!I242=1,Kosovnica!D242+PRIBITEK_TRAK)+IF(Kosovnica!J242=1,Kosovnica!D242+PRIBITEK_TRAK))/1000)*Kosovnica!E242,0)</f>
        <v>0</v>
      </c>
      <c r="Q239" s="78" t="str">
        <f t="shared" si="53"/>
        <v/>
      </c>
      <c r="R239" s="75"/>
      <c r="S239" s="77">
        <f>IF(X239=TRUE,((IF(Kosovnica!G242=2,Kosovnica!C242+PRIBITEK_TRAK)+IF(Kosovnica!H242=2,Kosovnica!C242+PRIBITEK_TRAK)+IF(Kosovnica!I242=2,Kosovnica!D242+PRIBITEK_TRAK)+IF(Kosovnica!J242=2,Kosovnica!D242+PRIBITEK_TRAK))/1000)*Kosovnica!E242,0)</f>
        <v>0</v>
      </c>
      <c r="T239" s="78" t="str">
        <f t="shared" si="54"/>
        <v/>
      </c>
      <c r="U239" s="47"/>
      <c r="V239" s="7" t="str">
        <f t="shared" si="55"/>
        <v/>
      </c>
      <c r="W239" s="7" t="str">
        <f t="shared" si="45"/>
        <v/>
      </c>
      <c r="X239" s="7" t="str" cm="1">
        <f t="array" ref="X239">IF(B239&lt;&gt;"",IF(SUMPRODUCT(--(ISNUMBER(SEARCH(LEPI36, Kosovnica!K242)))) &gt; 0, TRUE, FALSE),"")</f>
        <v/>
      </c>
      <c r="Z239" s="48" t="str">
        <f t="shared" si="56"/>
        <v/>
      </c>
      <c r="AA239" s="7">
        <f t="shared" si="57"/>
        <v>0</v>
      </c>
    </row>
    <row r="240" spans="1:27" ht="15" x14ac:dyDescent="0.2">
      <c r="A240" s="44">
        <f t="shared" si="46"/>
        <v>228</v>
      </c>
      <c r="B240" s="45" t="str">
        <f>IF(Kosovnica!B243&lt;&gt;"",Kosovnica!B243,"")</f>
        <v/>
      </c>
      <c r="C240" s="46" t="str">
        <f>IF(Kosovnica!L243&lt;&gt;"",Kosovnica!L243,"")</f>
        <v/>
      </c>
      <c r="D240" s="74" t="str">
        <f>IF(B240&lt;&gt;"",(((Kosovnica!C243)*(Kosovnica!D243))*Kosovnica!E243*(IF(X240=TRUE,2,1)))/1000000,"")</f>
        <v/>
      </c>
      <c r="E240" s="74" t="str">
        <f t="shared" si="47"/>
        <v/>
      </c>
      <c r="F240" s="80" t="str">
        <f t="shared" si="48"/>
        <v/>
      </c>
      <c r="G240" s="74" t="str">
        <f t="shared" si="49"/>
        <v/>
      </c>
      <c r="H240" s="76" t="str">
        <f t="shared" si="50"/>
        <v/>
      </c>
      <c r="I240" s="76"/>
      <c r="J240" s="77">
        <f>IF(X240=FALSE,((IF(Kosovnica!G243=1,Kosovnica!C243+PRIBITEK_TRAK)+IF(Kosovnica!H243=1,Kosovnica!C243+PRIBITEK_TRAK)+IF(Kosovnica!I243=1,Kosovnica!D243+PRIBITEK_TRAK)+IF(Kosovnica!J243=1,Kosovnica!D243+PRIBITEK_TRAK))/1000)*Kosovnica!E243,0)</f>
        <v>0</v>
      </c>
      <c r="K240" s="78" t="str">
        <f t="shared" si="51"/>
        <v/>
      </c>
      <c r="L240" s="75"/>
      <c r="M240" s="77">
        <f>IF(X240=FALSE,((IF(Kosovnica!G243=2,Kosovnica!C243+PRIBITEK_TRAK)+IF(Kosovnica!H243=2,Kosovnica!C243+PRIBITEK_TRAK)+IF(Kosovnica!I243=2,Kosovnica!D243+PRIBITEK_TRAK)+IF(Kosovnica!J243=2,Kosovnica!D243+PRIBITEK_TRAK))/1000)*Kosovnica!E243,0)</f>
        <v>0</v>
      </c>
      <c r="N240" s="78" t="str">
        <f t="shared" si="52"/>
        <v/>
      </c>
      <c r="O240" s="75"/>
      <c r="P240" s="77">
        <f>IF(X240=TRUE,((IF(Kosovnica!G243=1,Kosovnica!C243+PRIBITEK_TRAK)+IF(Kosovnica!H243=1,Kosovnica!C243+PRIBITEK_TRAK)+IF(Kosovnica!I243=1,Kosovnica!D243+PRIBITEK_TRAK)+IF(Kosovnica!J243=1,Kosovnica!D243+PRIBITEK_TRAK))/1000)*Kosovnica!E243,0)</f>
        <v>0</v>
      </c>
      <c r="Q240" s="78" t="str">
        <f t="shared" si="53"/>
        <v/>
      </c>
      <c r="R240" s="75"/>
      <c r="S240" s="77">
        <f>IF(X240=TRUE,((IF(Kosovnica!G243=2,Kosovnica!C243+PRIBITEK_TRAK)+IF(Kosovnica!H243=2,Kosovnica!C243+PRIBITEK_TRAK)+IF(Kosovnica!I243=2,Kosovnica!D243+PRIBITEK_TRAK)+IF(Kosovnica!J243=2,Kosovnica!D243+PRIBITEK_TRAK))/1000)*Kosovnica!E243,0)</f>
        <v>0</v>
      </c>
      <c r="T240" s="78" t="str">
        <f t="shared" si="54"/>
        <v/>
      </c>
      <c r="U240" s="47"/>
      <c r="V240" s="7" t="str">
        <f t="shared" si="55"/>
        <v/>
      </c>
      <c r="W240" s="7" t="str">
        <f t="shared" si="45"/>
        <v/>
      </c>
      <c r="X240" s="7" t="str" cm="1">
        <f t="array" ref="X240">IF(B240&lt;&gt;"",IF(SUMPRODUCT(--(ISNUMBER(SEARCH(LEPI36, Kosovnica!K243)))) &gt; 0, TRUE, FALSE),"")</f>
        <v/>
      </c>
      <c r="Z240" s="48" t="str">
        <f t="shared" si="56"/>
        <v/>
      </c>
      <c r="AA240" s="7">
        <f t="shared" si="57"/>
        <v>0</v>
      </c>
    </row>
    <row r="241" spans="1:27" ht="15" x14ac:dyDescent="0.2">
      <c r="A241" s="44">
        <f t="shared" si="46"/>
        <v>229</v>
      </c>
      <c r="B241" s="45" t="str">
        <f>IF(Kosovnica!B244&lt;&gt;"",Kosovnica!B244,"")</f>
        <v/>
      </c>
      <c r="C241" s="46" t="str">
        <f>IF(Kosovnica!L244&lt;&gt;"",Kosovnica!L244,"")</f>
        <v/>
      </c>
      <c r="D241" s="74" t="str">
        <f>IF(B241&lt;&gt;"",(((Kosovnica!C244)*(Kosovnica!D244))*Kosovnica!E244*(IF(X241=TRUE,2,1)))/1000000,"")</f>
        <v/>
      </c>
      <c r="E241" s="74" t="str">
        <f t="shared" si="47"/>
        <v/>
      </c>
      <c r="F241" s="80" t="str">
        <f t="shared" si="48"/>
        <v/>
      </c>
      <c r="G241" s="74" t="str">
        <f t="shared" si="49"/>
        <v/>
      </c>
      <c r="H241" s="76" t="str">
        <f t="shared" si="50"/>
        <v/>
      </c>
      <c r="I241" s="76"/>
      <c r="J241" s="77">
        <f>IF(X241=FALSE,((IF(Kosovnica!G244=1,Kosovnica!C244+PRIBITEK_TRAK)+IF(Kosovnica!H244=1,Kosovnica!C244+PRIBITEK_TRAK)+IF(Kosovnica!I244=1,Kosovnica!D244+PRIBITEK_TRAK)+IF(Kosovnica!J244=1,Kosovnica!D244+PRIBITEK_TRAK))/1000)*Kosovnica!E244,0)</f>
        <v>0</v>
      </c>
      <c r="K241" s="78" t="str">
        <f t="shared" si="51"/>
        <v/>
      </c>
      <c r="L241" s="75"/>
      <c r="M241" s="77">
        <f>IF(X241=FALSE,((IF(Kosovnica!G244=2,Kosovnica!C244+PRIBITEK_TRAK)+IF(Kosovnica!H244=2,Kosovnica!C244+PRIBITEK_TRAK)+IF(Kosovnica!I244=2,Kosovnica!D244+PRIBITEK_TRAK)+IF(Kosovnica!J244=2,Kosovnica!D244+PRIBITEK_TRAK))/1000)*Kosovnica!E244,0)</f>
        <v>0</v>
      </c>
      <c r="N241" s="78" t="str">
        <f t="shared" si="52"/>
        <v/>
      </c>
      <c r="O241" s="75"/>
      <c r="P241" s="77">
        <f>IF(X241=TRUE,((IF(Kosovnica!G244=1,Kosovnica!C244+PRIBITEK_TRAK)+IF(Kosovnica!H244=1,Kosovnica!C244+PRIBITEK_TRAK)+IF(Kosovnica!I244=1,Kosovnica!D244+PRIBITEK_TRAK)+IF(Kosovnica!J244=1,Kosovnica!D244+PRIBITEK_TRAK))/1000)*Kosovnica!E244,0)</f>
        <v>0</v>
      </c>
      <c r="Q241" s="78" t="str">
        <f t="shared" si="53"/>
        <v/>
      </c>
      <c r="R241" s="75"/>
      <c r="S241" s="77">
        <f>IF(X241=TRUE,((IF(Kosovnica!G244=2,Kosovnica!C244+PRIBITEK_TRAK)+IF(Kosovnica!H244=2,Kosovnica!C244+PRIBITEK_TRAK)+IF(Kosovnica!I244=2,Kosovnica!D244+PRIBITEK_TRAK)+IF(Kosovnica!J244=2,Kosovnica!D244+PRIBITEK_TRAK))/1000)*Kosovnica!E244,0)</f>
        <v>0</v>
      </c>
      <c r="T241" s="78" t="str">
        <f t="shared" si="54"/>
        <v/>
      </c>
      <c r="U241" s="47"/>
      <c r="V241" s="7" t="str">
        <f t="shared" si="55"/>
        <v/>
      </c>
      <c r="W241" s="7" t="str">
        <f t="shared" si="45"/>
        <v/>
      </c>
      <c r="X241" s="7" t="str" cm="1">
        <f t="array" ref="X241">IF(B241&lt;&gt;"",IF(SUMPRODUCT(--(ISNUMBER(SEARCH(LEPI36, Kosovnica!K244)))) &gt; 0, TRUE, FALSE),"")</f>
        <v/>
      </c>
      <c r="Z241" s="48" t="str">
        <f t="shared" si="56"/>
        <v/>
      </c>
      <c r="AA241" s="7">
        <f t="shared" si="57"/>
        <v>0</v>
      </c>
    </row>
    <row r="242" spans="1:27" ht="15" x14ac:dyDescent="0.2">
      <c r="A242" s="44">
        <f t="shared" si="46"/>
        <v>230</v>
      </c>
      <c r="B242" s="45" t="str">
        <f>IF(Kosovnica!B245&lt;&gt;"",Kosovnica!B245,"")</f>
        <v/>
      </c>
      <c r="C242" s="46" t="str">
        <f>IF(Kosovnica!L245&lt;&gt;"",Kosovnica!L245,"")</f>
        <v/>
      </c>
      <c r="D242" s="74" t="str">
        <f>IF(B242&lt;&gt;"",(((Kosovnica!C245)*(Kosovnica!D245))*Kosovnica!E245*(IF(X242=TRUE,2,1)))/1000000,"")</f>
        <v/>
      </c>
      <c r="E242" s="74" t="str">
        <f t="shared" si="47"/>
        <v/>
      </c>
      <c r="F242" s="80" t="str">
        <f t="shared" si="48"/>
        <v/>
      </c>
      <c r="G242" s="74" t="str">
        <f t="shared" si="49"/>
        <v/>
      </c>
      <c r="H242" s="76" t="str">
        <f t="shared" si="50"/>
        <v/>
      </c>
      <c r="I242" s="76"/>
      <c r="J242" s="77">
        <f>IF(X242=FALSE,((IF(Kosovnica!G245=1,Kosovnica!C245+PRIBITEK_TRAK)+IF(Kosovnica!H245=1,Kosovnica!C245+PRIBITEK_TRAK)+IF(Kosovnica!I245=1,Kosovnica!D245+PRIBITEK_TRAK)+IF(Kosovnica!J245=1,Kosovnica!D245+PRIBITEK_TRAK))/1000)*Kosovnica!E245,0)</f>
        <v>0</v>
      </c>
      <c r="K242" s="78" t="str">
        <f t="shared" si="51"/>
        <v/>
      </c>
      <c r="L242" s="75"/>
      <c r="M242" s="77">
        <f>IF(X242=FALSE,((IF(Kosovnica!G245=2,Kosovnica!C245+PRIBITEK_TRAK)+IF(Kosovnica!H245=2,Kosovnica!C245+PRIBITEK_TRAK)+IF(Kosovnica!I245=2,Kosovnica!D245+PRIBITEK_TRAK)+IF(Kosovnica!J245=2,Kosovnica!D245+PRIBITEK_TRAK))/1000)*Kosovnica!E245,0)</f>
        <v>0</v>
      </c>
      <c r="N242" s="78" t="str">
        <f t="shared" si="52"/>
        <v/>
      </c>
      <c r="O242" s="75"/>
      <c r="P242" s="77">
        <f>IF(X242=TRUE,((IF(Kosovnica!G245=1,Kosovnica!C245+PRIBITEK_TRAK)+IF(Kosovnica!H245=1,Kosovnica!C245+PRIBITEK_TRAK)+IF(Kosovnica!I245=1,Kosovnica!D245+PRIBITEK_TRAK)+IF(Kosovnica!J245=1,Kosovnica!D245+PRIBITEK_TRAK))/1000)*Kosovnica!E245,0)</f>
        <v>0</v>
      </c>
      <c r="Q242" s="78" t="str">
        <f t="shared" si="53"/>
        <v/>
      </c>
      <c r="R242" s="75"/>
      <c r="S242" s="77">
        <f>IF(X242=TRUE,((IF(Kosovnica!G245=2,Kosovnica!C245+PRIBITEK_TRAK)+IF(Kosovnica!H245=2,Kosovnica!C245+PRIBITEK_TRAK)+IF(Kosovnica!I245=2,Kosovnica!D245+PRIBITEK_TRAK)+IF(Kosovnica!J245=2,Kosovnica!D245+PRIBITEK_TRAK))/1000)*Kosovnica!E245,0)</f>
        <v>0</v>
      </c>
      <c r="T242" s="78" t="str">
        <f t="shared" si="54"/>
        <v/>
      </c>
      <c r="U242" s="47"/>
      <c r="V242" s="7" t="str">
        <f t="shared" si="55"/>
        <v/>
      </c>
      <c r="W242" s="7" t="str">
        <f t="shared" si="45"/>
        <v/>
      </c>
      <c r="X242" s="7" t="str" cm="1">
        <f t="array" ref="X242">IF(B242&lt;&gt;"",IF(SUMPRODUCT(--(ISNUMBER(SEARCH(LEPI36, Kosovnica!K245)))) &gt; 0, TRUE, FALSE),"")</f>
        <v/>
      </c>
      <c r="Z242" s="48" t="str">
        <f t="shared" si="56"/>
        <v/>
      </c>
      <c r="AA242" s="7">
        <f t="shared" si="57"/>
        <v>0</v>
      </c>
    </row>
    <row r="243" spans="1:27" ht="15" x14ac:dyDescent="0.2">
      <c r="A243" s="44">
        <f t="shared" si="46"/>
        <v>231</v>
      </c>
      <c r="B243" s="45" t="str">
        <f>IF(Kosovnica!B246&lt;&gt;"",Kosovnica!B246,"")</f>
        <v/>
      </c>
      <c r="C243" s="46" t="str">
        <f>IF(Kosovnica!L246&lt;&gt;"",Kosovnica!L246,"")</f>
        <v/>
      </c>
      <c r="D243" s="74" t="str">
        <f>IF(B243&lt;&gt;"",(((Kosovnica!C246)*(Kosovnica!D246))*Kosovnica!E246*(IF(X243=TRUE,2,1)))/1000000,"")</f>
        <v/>
      </c>
      <c r="E243" s="74" t="str">
        <f t="shared" si="47"/>
        <v/>
      </c>
      <c r="F243" s="80" t="str">
        <f t="shared" si="48"/>
        <v/>
      </c>
      <c r="G243" s="74" t="str">
        <f t="shared" si="49"/>
        <v/>
      </c>
      <c r="H243" s="76" t="str">
        <f t="shared" si="50"/>
        <v/>
      </c>
      <c r="I243" s="76"/>
      <c r="J243" s="77">
        <f>IF(X243=FALSE,((IF(Kosovnica!G246=1,Kosovnica!C246+PRIBITEK_TRAK)+IF(Kosovnica!H246=1,Kosovnica!C246+PRIBITEK_TRAK)+IF(Kosovnica!I246=1,Kosovnica!D246+PRIBITEK_TRAK)+IF(Kosovnica!J246=1,Kosovnica!D246+PRIBITEK_TRAK))/1000)*Kosovnica!E246,0)</f>
        <v>0</v>
      </c>
      <c r="K243" s="78" t="str">
        <f t="shared" si="51"/>
        <v/>
      </c>
      <c r="L243" s="75"/>
      <c r="M243" s="77">
        <f>IF(X243=FALSE,((IF(Kosovnica!G246=2,Kosovnica!C246+PRIBITEK_TRAK)+IF(Kosovnica!H246=2,Kosovnica!C246+PRIBITEK_TRAK)+IF(Kosovnica!I246=2,Kosovnica!D246+PRIBITEK_TRAK)+IF(Kosovnica!J246=2,Kosovnica!D246+PRIBITEK_TRAK))/1000)*Kosovnica!E246,0)</f>
        <v>0</v>
      </c>
      <c r="N243" s="78" t="str">
        <f t="shared" si="52"/>
        <v/>
      </c>
      <c r="O243" s="75"/>
      <c r="P243" s="77">
        <f>IF(X243=TRUE,((IF(Kosovnica!G246=1,Kosovnica!C246+PRIBITEK_TRAK)+IF(Kosovnica!H246=1,Kosovnica!C246+PRIBITEK_TRAK)+IF(Kosovnica!I246=1,Kosovnica!D246+PRIBITEK_TRAK)+IF(Kosovnica!J246=1,Kosovnica!D246+PRIBITEK_TRAK))/1000)*Kosovnica!E246,0)</f>
        <v>0</v>
      </c>
      <c r="Q243" s="78" t="str">
        <f t="shared" si="53"/>
        <v/>
      </c>
      <c r="R243" s="75"/>
      <c r="S243" s="77">
        <f>IF(X243=TRUE,((IF(Kosovnica!G246=2,Kosovnica!C246+PRIBITEK_TRAK)+IF(Kosovnica!H246=2,Kosovnica!C246+PRIBITEK_TRAK)+IF(Kosovnica!I246=2,Kosovnica!D246+PRIBITEK_TRAK)+IF(Kosovnica!J246=2,Kosovnica!D246+PRIBITEK_TRAK))/1000)*Kosovnica!E246,0)</f>
        <v>0</v>
      </c>
      <c r="T243" s="78" t="str">
        <f t="shared" si="54"/>
        <v/>
      </c>
      <c r="U243" s="47"/>
      <c r="V243" s="7" t="str">
        <f t="shared" si="55"/>
        <v/>
      </c>
      <c r="W243" s="7" t="str">
        <f t="shared" si="45"/>
        <v/>
      </c>
      <c r="X243" s="7" t="str" cm="1">
        <f t="array" ref="X243">IF(B243&lt;&gt;"",IF(SUMPRODUCT(--(ISNUMBER(SEARCH(LEPI36, Kosovnica!K246)))) &gt; 0, TRUE, FALSE),"")</f>
        <v/>
      </c>
      <c r="Z243" s="48" t="str">
        <f t="shared" si="56"/>
        <v/>
      </c>
      <c r="AA243" s="7">
        <f t="shared" si="57"/>
        <v>0</v>
      </c>
    </row>
    <row r="244" spans="1:27" ht="15" x14ac:dyDescent="0.2">
      <c r="A244" s="44">
        <f t="shared" si="46"/>
        <v>232</v>
      </c>
      <c r="B244" s="45" t="str">
        <f>IF(Kosovnica!B247&lt;&gt;"",Kosovnica!B247,"")</f>
        <v/>
      </c>
      <c r="C244" s="46" t="str">
        <f>IF(Kosovnica!L247&lt;&gt;"",Kosovnica!L247,"")</f>
        <v/>
      </c>
      <c r="D244" s="74" t="str">
        <f>IF(B244&lt;&gt;"",(((Kosovnica!C247)*(Kosovnica!D247))*Kosovnica!E247*(IF(X244=TRUE,2,1)))/1000000,"")</f>
        <v/>
      </c>
      <c r="E244" s="74" t="str">
        <f t="shared" si="47"/>
        <v/>
      </c>
      <c r="F244" s="80" t="str">
        <f t="shared" si="48"/>
        <v/>
      </c>
      <c r="G244" s="74" t="str">
        <f t="shared" si="49"/>
        <v/>
      </c>
      <c r="H244" s="76" t="str">
        <f t="shared" si="50"/>
        <v/>
      </c>
      <c r="I244" s="76"/>
      <c r="J244" s="77">
        <f>IF(X244=FALSE,((IF(Kosovnica!G247=1,Kosovnica!C247+PRIBITEK_TRAK)+IF(Kosovnica!H247=1,Kosovnica!C247+PRIBITEK_TRAK)+IF(Kosovnica!I247=1,Kosovnica!D247+PRIBITEK_TRAK)+IF(Kosovnica!J247=1,Kosovnica!D247+PRIBITEK_TRAK))/1000)*Kosovnica!E247,0)</f>
        <v>0</v>
      </c>
      <c r="K244" s="78" t="str">
        <f t="shared" si="51"/>
        <v/>
      </c>
      <c r="L244" s="75"/>
      <c r="M244" s="77">
        <f>IF(X244=FALSE,((IF(Kosovnica!G247=2,Kosovnica!C247+PRIBITEK_TRAK)+IF(Kosovnica!H247=2,Kosovnica!C247+PRIBITEK_TRAK)+IF(Kosovnica!I247=2,Kosovnica!D247+PRIBITEK_TRAK)+IF(Kosovnica!J247=2,Kosovnica!D247+PRIBITEK_TRAK))/1000)*Kosovnica!E247,0)</f>
        <v>0</v>
      </c>
      <c r="N244" s="78" t="str">
        <f t="shared" si="52"/>
        <v/>
      </c>
      <c r="O244" s="75"/>
      <c r="P244" s="77">
        <f>IF(X244=TRUE,((IF(Kosovnica!G247=1,Kosovnica!C247+PRIBITEK_TRAK)+IF(Kosovnica!H247=1,Kosovnica!C247+PRIBITEK_TRAK)+IF(Kosovnica!I247=1,Kosovnica!D247+PRIBITEK_TRAK)+IF(Kosovnica!J247=1,Kosovnica!D247+PRIBITEK_TRAK))/1000)*Kosovnica!E247,0)</f>
        <v>0</v>
      </c>
      <c r="Q244" s="78" t="str">
        <f t="shared" si="53"/>
        <v/>
      </c>
      <c r="R244" s="75"/>
      <c r="S244" s="77">
        <f>IF(X244=TRUE,((IF(Kosovnica!G247=2,Kosovnica!C247+PRIBITEK_TRAK)+IF(Kosovnica!H247=2,Kosovnica!C247+PRIBITEK_TRAK)+IF(Kosovnica!I247=2,Kosovnica!D247+PRIBITEK_TRAK)+IF(Kosovnica!J247=2,Kosovnica!D247+PRIBITEK_TRAK))/1000)*Kosovnica!E247,0)</f>
        <v>0</v>
      </c>
      <c r="T244" s="78" t="str">
        <f t="shared" si="54"/>
        <v/>
      </c>
      <c r="U244" s="47"/>
      <c r="V244" s="7" t="str">
        <f t="shared" si="55"/>
        <v/>
      </c>
      <c r="W244" s="7" t="str">
        <f t="shared" si="45"/>
        <v/>
      </c>
      <c r="X244" s="7" t="str" cm="1">
        <f t="array" ref="X244">IF(B244&lt;&gt;"",IF(SUMPRODUCT(--(ISNUMBER(SEARCH(LEPI36, Kosovnica!K247)))) &gt; 0, TRUE, FALSE),"")</f>
        <v/>
      </c>
      <c r="Z244" s="48" t="str">
        <f t="shared" si="56"/>
        <v/>
      </c>
      <c r="AA244" s="7">
        <f t="shared" si="57"/>
        <v>0</v>
      </c>
    </row>
    <row r="245" spans="1:27" ht="15" x14ac:dyDescent="0.2">
      <c r="A245" s="44">
        <f t="shared" si="46"/>
        <v>233</v>
      </c>
      <c r="B245" s="45" t="str">
        <f>IF(Kosovnica!B248&lt;&gt;"",Kosovnica!B248,"")</f>
        <v/>
      </c>
      <c r="C245" s="46" t="str">
        <f>IF(Kosovnica!L248&lt;&gt;"",Kosovnica!L248,"")</f>
        <v/>
      </c>
      <c r="D245" s="74" t="str">
        <f>IF(B245&lt;&gt;"",(((Kosovnica!C248)*(Kosovnica!D248))*Kosovnica!E248*(IF(X245=TRUE,2,1)))/1000000,"")</f>
        <v/>
      </c>
      <c r="E245" s="74" t="str">
        <f t="shared" si="47"/>
        <v/>
      </c>
      <c r="F245" s="80" t="str">
        <f t="shared" si="48"/>
        <v/>
      </c>
      <c r="G245" s="74" t="str">
        <f t="shared" si="49"/>
        <v/>
      </c>
      <c r="H245" s="76" t="str">
        <f t="shared" si="50"/>
        <v/>
      </c>
      <c r="I245" s="76"/>
      <c r="J245" s="77">
        <f>IF(X245=FALSE,((IF(Kosovnica!G248=1,Kosovnica!C248+PRIBITEK_TRAK)+IF(Kosovnica!H248=1,Kosovnica!C248+PRIBITEK_TRAK)+IF(Kosovnica!I248=1,Kosovnica!D248+PRIBITEK_TRAK)+IF(Kosovnica!J248=1,Kosovnica!D248+PRIBITEK_TRAK))/1000)*Kosovnica!E248,0)</f>
        <v>0</v>
      </c>
      <c r="K245" s="78" t="str">
        <f t="shared" si="51"/>
        <v/>
      </c>
      <c r="L245" s="75"/>
      <c r="M245" s="77">
        <f>IF(X245=FALSE,((IF(Kosovnica!G248=2,Kosovnica!C248+PRIBITEK_TRAK)+IF(Kosovnica!H248=2,Kosovnica!C248+PRIBITEK_TRAK)+IF(Kosovnica!I248=2,Kosovnica!D248+PRIBITEK_TRAK)+IF(Kosovnica!J248=2,Kosovnica!D248+PRIBITEK_TRAK))/1000)*Kosovnica!E248,0)</f>
        <v>0</v>
      </c>
      <c r="N245" s="78" t="str">
        <f t="shared" si="52"/>
        <v/>
      </c>
      <c r="O245" s="75"/>
      <c r="P245" s="77">
        <f>IF(X245=TRUE,((IF(Kosovnica!G248=1,Kosovnica!C248+PRIBITEK_TRAK)+IF(Kosovnica!H248=1,Kosovnica!C248+PRIBITEK_TRAK)+IF(Kosovnica!I248=1,Kosovnica!D248+PRIBITEK_TRAK)+IF(Kosovnica!J248=1,Kosovnica!D248+PRIBITEK_TRAK))/1000)*Kosovnica!E248,0)</f>
        <v>0</v>
      </c>
      <c r="Q245" s="78" t="str">
        <f t="shared" si="53"/>
        <v/>
      </c>
      <c r="R245" s="75"/>
      <c r="S245" s="77">
        <f>IF(X245=TRUE,((IF(Kosovnica!G248=2,Kosovnica!C248+PRIBITEK_TRAK)+IF(Kosovnica!H248=2,Kosovnica!C248+PRIBITEK_TRAK)+IF(Kosovnica!I248=2,Kosovnica!D248+PRIBITEK_TRAK)+IF(Kosovnica!J248=2,Kosovnica!D248+PRIBITEK_TRAK))/1000)*Kosovnica!E248,0)</f>
        <v>0</v>
      </c>
      <c r="T245" s="78" t="str">
        <f t="shared" si="54"/>
        <v/>
      </c>
      <c r="U245" s="47"/>
      <c r="V245" s="7" t="str">
        <f t="shared" si="55"/>
        <v/>
      </c>
      <c r="W245" s="7" t="str">
        <f t="shared" si="45"/>
        <v/>
      </c>
      <c r="X245" s="7" t="str" cm="1">
        <f t="array" ref="X245">IF(B245&lt;&gt;"",IF(SUMPRODUCT(--(ISNUMBER(SEARCH(LEPI36, Kosovnica!K248)))) &gt; 0, TRUE, FALSE),"")</f>
        <v/>
      </c>
      <c r="Z245" s="48" t="str">
        <f t="shared" si="56"/>
        <v/>
      </c>
      <c r="AA245" s="7">
        <f t="shared" si="57"/>
        <v>0</v>
      </c>
    </row>
    <row r="246" spans="1:27" ht="15" x14ac:dyDescent="0.2">
      <c r="A246" s="44">
        <f t="shared" si="46"/>
        <v>234</v>
      </c>
      <c r="B246" s="45" t="str">
        <f>IF(Kosovnica!B249&lt;&gt;"",Kosovnica!B249,"")</f>
        <v/>
      </c>
      <c r="C246" s="46" t="str">
        <f>IF(Kosovnica!L249&lt;&gt;"",Kosovnica!L249,"")</f>
        <v/>
      </c>
      <c r="D246" s="74" t="str">
        <f>IF(B246&lt;&gt;"",(((Kosovnica!C249)*(Kosovnica!D249))*Kosovnica!E249*(IF(X246=TRUE,2,1)))/1000000,"")</f>
        <v/>
      </c>
      <c r="E246" s="74" t="str">
        <f t="shared" si="47"/>
        <v/>
      </c>
      <c r="F246" s="80" t="str">
        <f t="shared" si="48"/>
        <v/>
      </c>
      <c r="G246" s="74" t="str">
        <f t="shared" si="49"/>
        <v/>
      </c>
      <c r="H246" s="76" t="str">
        <f t="shared" si="50"/>
        <v/>
      </c>
      <c r="I246" s="76"/>
      <c r="J246" s="77">
        <f>IF(X246=FALSE,((IF(Kosovnica!G249=1,Kosovnica!C249+PRIBITEK_TRAK)+IF(Kosovnica!H249=1,Kosovnica!C249+PRIBITEK_TRAK)+IF(Kosovnica!I249=1,Kosovnica!D249+PRIBITEK_TRAK)+IF(Kosovnica!J249=1,Kosovnica!D249+PRIBITEK_TRAK))/1000)*Kosovnica!E249,0)</f>
        <v>0</v>
      </c>
      <c r="K246" s="78" t="str">
        <f t="shared" si="51"/>
        <v/>
      </c>
      <c r="L246" s="75"/>
      <c r="M246" s="77">
        <f>IF(X246=FALSE,((IF(Kosovnica!G249=2,Kosovnica!C249+PRIBITEK_TRAK)+IF(Kosovnica!H249=2,Kosovnica!C249+PRIBITEK_TRAK)+IF(Kosovnica!I249=2,Kosovnica!D249+PRIBITEK_TRAK)+IF(Kosovnica!J249=2,Kosovnica!D249+PRIBITEK_TRAK))/1000)*Kosovnica!E249,0)</f>
        <v>0</v>
      </c>
      <c r="N246" s="78" t="str">
        <f t="shared" si="52"/>
        <v/>
      </c>
      <c r="O246" s="75"/>
      <c r="P246" s="77">
        <f>IF(X246=TRUE,((IF(Kosovnica!G249=1,Kosovnica!C249+PRIBITEK_TRAK)+IF(Kosovnica!H249=1,Kosovnica!C249+PRIBITEK_TRAK)+IF(Kosovnica!I249=1,Kosovnica!D249+PRIBITEK_TRAK)+IF(Kosovnica!J249=1,Kosovnica!D249+PRIBITEK_TRAK))/1000)*Kosovnica!E249,0)</f>
        <v>0</v>
      </c>
      <c r="Q246" s="78" t="str">
        <f t="shared" si="53"/>
        <v/>
      </c>
      <c r="R246" s="75"/>
      <c r="S246" s="77">
        <f>IF(X246=TRUE,((IF(Kosovnica!G249=2,Kosovnica!C249+PRIBITEK_TRAK)+IF(Kosovnica!H249=2,Kosovnica!C249+PRIBITEK_TRAK)+IF(Kosovnica!I249=2,Kosovnica!D249+PRIBITEK_TRAK)+IF(Kosovnica!J249=2,Kosovnica!D249+PRIBITEK_TRAK))/1000)*Kosovnica!E249,0)</f>
        <v>0</v>
      </c>
      <c r="T246" s="78" t="str">
        <f t="shared" si="54"/>
        <v/>
      </c>
      <c r="U246" s="47"/>
      <c r="V246" s="7" t="str">
        <f t="shared" si="55"/>
        <v/>
      </c>
      <c r="W246" s="7" t="str">
        <f t="shared" si="45"/>
        <v/>
      </c>
      <c r="X246" s="7" t="str" cm="1">
        <f t="array" ref="X246">IF(B246&lt;&gt;"",IF(SUMPRODUCT(--(ISNUMBER(SEARCH(LEPI36, Kosovnica!K249)))) &gt; 0, TRUE, FALSE),"")</f>
        <v/>
      </c>
      <c r="Z246" s="48" t="str">
        <f t="shared" si="56"/>
        <v/>
      </c>
      <c r="AA246" s="7">
        <f t="shared" si="57"/>
        <v>0</v>
      </c>
    </row>
    <row r="247" spans="1:27" ht="15" x14ac:dyDescent="0.2">
      <c r="A247" s="44">
        <f t="shared" si="46"/>
        <v>235</v>
      </c>
      <c r="B247" s="45" t="str">
        <f>IF(Kosovnica!B250&lt;&gt;"",Kosovnica!B250,"")</f>
        <v/>
      </c>
      <c r="C247" s="46" t="str">
        <f>IF(Kosovnica!L250&lt;&gt;"",Kosovnica!L250,"")</f>
        <v/>
      </c>
      <c r="D247" s="74" t="str">
        <f>IF(B247&lt;&gt;"",(((Kosovnica!C250)*(Kosovnica!D250))*Kosovnica!E250*(IF(X247=TRUE,2,1)))/1000000,"")</f>
        <v/>
      </c>
      <c r="E247" s="74" t="str">
        <f t="shared" si="47"/>
        <v/>
      </c>
      <c r="F247" s="80" t="str">
        <f t="shared" si="48"/>
        <v/>
      </c>
      <c r="G247" s="74" t="str">
        <f t="shared" si="49"/>
        <v/>
      </c>
      <c r="H247" s="76" t="str">
        <f t="shared" si="50"/>
        <v/>
      </c>
      <c r="I247" s="76"/>
      <c r="J247" s="77">
        <f>IF(X247=FALSE,((IF(Kosovnica!G250=1,Kosovnica!C250+PRIBITEK_TRAK)+IF(Kosovnica!H250=1,Kosovnica!C250+PRIBITEK_TRAK)+IF(Kosovnica!I250=1,Kosovnica!D250+PRIBITEK_TRAK)+IF(Kosovnica!J250=1,Kosovnica!D250+PRIBITEK_TRAK))/1000)*Kosovnica!E250,0)</f>
        <v>0</v>
      </c>
      <c r="K247" s="78" t="str">
        <f t="shared" si="51"/>
        <v/>
      </c>
      <c r="L247" s="75"/>
      <c r="M247" s="77">
        <f>IF(X247=FALSE,((IF(Kosovnica!G250=2,Kosovnica!C250+PRIBITEK_TRAK)+IF(Kosovnica!H250=2,Kosovnica!C250+PRIBITEK_TRAK)+IF(Kosovnica!I250=2,Kosovnica!D250+PRIBITEK_TRAK)+IF(Kosovnica!J250=2,Kosovnica!D250+PRIBITEK_TRAK))/1000)*Kosovnica!E250,0)</f>
        <v>0</v>
      </c>
      <c r="N247" s="78" t="str">
        <f t="shared" si="52"/>
        <v/>
      </c>
      <c r="O247" s="75"/>
      <c r="P247" s="77">
        <f>IF(X247=TRUE,((IF(Kosovnica!G250=1,Kosovnica!C250+PRIBITEK_TRAK)+IF(Kosovnica!H250=1,Kosovnica!C250+PRIBITEK_TRAK)+IF(Kosovnica!I250=1,Kosovnica!D250+PRIBITEK_TRAK)+IF(Kosovnica!J250=1,Kosovnica!D250+PRIBITEK_TRAK))/1000)*Kosovnica!E250,0)</f>
        <v>0</v>
      </c>
      <c r="Q247" s="78" t="str">
        <f t="shared" si="53"/>
        <v/>
      </c>
      <c r="R247" s="75"/>
      <c r="S247" s="77">
        <f>IF(X247=TRUE,((IF(Kosovnica!G250=2,Kosovnica!C250+PRIBITEK_TRAK)+IF(Kosovnica!H250=2,Kosovnica!C250+PRIBITEK_TRAK)+IF(Kosovnica!I250=2,Kosovnica!D250+PRIBITEK_TRAK)+IF(Kosovnica!J250=2,Kosovnica!D250+PRIBITEK_TRAK))/1000)*Kosovnica!E250,0)</f>
        <v>0</v>
      </c>
      <c r="T247" s="78" t="str">
        <f t="shared" si="54"/>
        <v/>
      </c>
      <c r="U247" s="47"/>
      <c r="V247" s="7" t="str">
        <f t="shared" si="55"/>
        <v/>
      </c>
      <c r="W247" s="7" t="str">
        <f t="shared" si="45"/>
        <v/>
      </c>
      <c r="X247" s="7" t="str" cm="1">
        <f t="array" ref="X247">IF(B247&lt;&gt;"",IF(SUMPRODUCT(--(ISNUMBER(SEARCH(LEPI36, Kosovnica!K250)))) &gt; 0, TRUE, FALSE),"")</f>
        <v/>
      </c>
      <c r="Z247" s="48" t="str">
        <f t="shared" si="56"/>
        <v/>
      </c>
      <c r="AA247" s="7">
        <f t="shared" si="57"/>
        <v>0</v>
      </c>
    </row>
    <row r="248" spans="1:27" ht="15" x14ac:dyDescent="0.2">
      <c r="A248" s="44">
        <f t="shared" si="46"/>
        <v>236</v>
      </c>
      <c r="B248" s="45" t="str">
        <f>IF(Kosovnica!B251&lt;&gt;"",Kosovnica!B251,"")</f>
        <v/>
      </c>
      <c r="C248" s="46" t="str">
        <f>IF(Kosovnica!L251&lt;&gt;"",Kosovnica!L251,"")</f>
        <v/>
      </c>
      <c r="D248" s="74" t="str">
        <f>IF(B248&lt;&gt;"",(((Kosovnica!C251)*(Kosovnica!D251))*Kosovnica!E251*(IF(X248=TRUE,2,1)))/1000000,"")</f>
        <v/>
      </c>
      <c r="E248" s="74" t="str">
        <f t="shared" si="47"/>
        <v/>
      </c>
      <c r="F248" s="80" t="str">
        <f t="shared" si="48"/>
        <v/>
      </c>
      <c r="G248" s="74" t="str">
        <f t="shared" si="49"/>
        <v/>
      </c>
      <c r="H248" s="76" t="str">
        <f t="shared" si="50"/>
        <v/>
      </c>
      <c r="I248" s="76"/>
      <c r="J248" s="77">
        <f>IF(X248=FALSE,((IF(Kosovnica!G251=1,Kosovnica!C251+PRIBITEK_TRAK)+IF(Kosovnica!H251=1,Kosovnica!C251+PRIBITEK_TRAK)+IF(Kosovnica!I251=1,Kosovnica!D251+PRIBITEK_TRAK)+IF(Kosovnica!J251=1,Kosovnica!D251+PRIBITEK_TRAK))/1000)*Kosovnica!E251,0)</f>
        <v>0</v>
      </c>
      <c r="K248" s="78" t="str">
        <f t="shared" si="51"/>
        <v/>
      </c>
      <c r="L248" s="75"/>
      <c r="M248" s="77">
        <f>IF(X248=FALSE,((IF(Kosovnica!G251=2,Kosovnica!C251+PRIBITEK_TRAK)+IF(Kosovnica!H251=2,Kosovnica!C251+PRIBITEK_TRAK)+IF(Kosovnica!I251=2,Kosovnica!D251+PRIBITEK_TRAK)+IF(Kosovnica!J251=2,Kosovnica!D251+PRIBITEK_TRAK))/1000)*Kosovnica!E251,0)</f>
        <v>0</v>
      </c>
      <c r="N248" s="78" t="str">
        <f t="shared" si="52"/>
        <v/>
      </c>
      <c r="O248" s="75"/>
      <c r="P248" s="77">
        <f>IF(X248=TRUE,((IF(Kosovnica!G251=1,Kosovnica!C251+PRIBITEK_TRAK)+IF(Kosovnica!H251=1,Kosovnica!C251+PRIBITEK_TRAK)+IF(Kosovnica!I251=1,Kosovnica!D251+PRIBITEK_TRAK)+IF(Kosovnica!J251=1,Kosovnica!D251+PRIBITEK_TRAK))/1000)*Kosovnica!E251,0)</f>
        <v>0</v>
      </c>
      <c r="Q248" s="78" t="str">
        <f t="shared" si="53"/>
        <v/>
      </c>
      <c r="R248" s="75"/>
      <c r="S248" s="77">
        <f>IF(X248=TRUE,((IF(Kosovnica!G251=2,Kosovnica!C251+PRIBITEK_TRAK)+IF(Kosovnica!H251=2,Kosovnica!C251+PRIBITEK_TRAK)+IF(Kosovnica!I251=2,Kosovnica!D251+PRIBITEK_TRAK)+IF(Kosovnica!J251=2,Kosovnica!D251+PRIBITEK_TRAK))/1000)*Kosovnica!E251,0)</f>
        <v>0</v>
      </c>
      <c r="T248" s="78" t="str">
        <f t="shared" si="54"/>
        <v/>
      </c>
      <c r="U248" s="47"/>
      <c r="V248" s="7" t="str">
        <f t="shared" si="55"/>
        <v/>
      </c>
      <c r="W248" s="7" t="str">
        <f t="shared" si="45"/>
        <v/>
      </c>
      <c r="X248" s="7" t="str" cm="1">
        <f t="array" ref="X248">IF(B248&lt;&gt;"",IF(SUMPRODUCT(--(ISNUMBER(SEARCH(LEPI36, Kosovnica!K251)))) &gt; 0, TRUE, FALSE),"")</f>
        <v/>
      </c>
      <c r="Z248" s="48" t="str">
        <f t="shared" si="56"/>
        <v/>
      </c>
      <c r="AA248" s="7">
        <f t="shared" si="57"/>
        <v>0</v>
      </c>
    </row>
    <row r="249" spans="1:27" ht="15" x14ac:dyDescent="0.2">
      <c r="A249" s="44">
        <f t="shared" si="46"/>
        <v>237</v>
      </c>
      <c r="B249" s="45" t="str">
        <f>IF(Kosovnica!B252&lt;&gt;"",Kosovnica!B252,"")</f>
        <v/>
      </c>
      <c r="C249" s="46" t="str">
        <f>IF(Kosovnica!L252&lt;&gt;"",Kosovnica!L252,"")</f>
        <v/>
      </c>
      <c r="D249" s="74" t="str">
        <f>IF(B249&lt;&gt;"",(((Kosovnica!C252)*(Kosovnica!D252))*Kosovnica!E252*(IF(X249=TRUE,2,1)))/1000000,"")</f>
        <v/>
      </c>
      <c r="E249" s="74" t="str">
        <f t="shared" si="47"/>
        <v/>
      </c>
      <c r="F249" s="80" t="str">
        <f t="shared" si="48"/>
        <v/>
      </c>
      <c r="G249" s="74" t="str">
        <f t="shared" si="49"/>
        <v/>
      </c>
      <c r="H249" s="76" t="str">
        <f t="shared" si="50"/>
        <v/>
      </c>
      <c r="I249" s="76"/>
      <c r="J249" s="77">
        <f>IF(X249=FALSE,((IF(Kosovnica!G252=1,Kosovnica!C252+PRIBITEK_TRAK)+IF(Kosovnica!H252=1,Kosovnica!C252+PRIBITEK_TRAK)+IF(Kosovnica!I252=1,Kosovnica!D252+PRIBITEK_TRAK)+IF(Kosovnica!J252=1,Kosovnica!D252+PRIBITEK_TRAK))/1000)*Kosovnica!E252,0)</f>
        <v>0</v>
      </c>
      <c r="K249" s="78" t="str">
        <f t="shared" si="51"/>
        <v/>
      </c>
      <c r="L249" s="75"/>
      <c r="M249" s="77">
        <f>IF(X249=FALSE,((IF(Kosovnica!G252=2,Kosovnica!C252+PRIBITEK_TRAK)+IF(Kosovnica!H252=2,Kosovnica!C252+PRIBITEK_TRAK)+IF(Kosovnica!I252=2,Kosovnica!D252+PRIBITEK_TRAK)+IF(Kosovnica!J252=2,Kosovnica!D252+PRIBITEK_TRAK))/1000)*Kosovnica!E252,0)</f>
        <v>0</v>
      </c>
      <c r="N249" s="78" t="str">
        <f t="shared" si="52"/>
        <v/>
      </c>
      <c r="O249" s="75"/>
      <c r="P249" s="77">
        <f>IF(X249=TRUE,((IF(Kosovnica!G252=1,Kosovnica!C252+PRIBITEK_TRAK)+IF(Kosovnica!H252=1,Kosovnica!C252+PRIBITEK_TRAK)+IF(Kosovnica!I252=1,Kosovnica!D252+PRIBITEK_TRAK)+IF(Kosovnica!J252=1,Kosovnica!D252+PRIBITEK_TRAK))/1000)*Kosovnica!E252,0)</f>
        <v>0</v>
      </c>
      <c r="Q249" s="78" t="str">
        <f t="shared" si="53"/>
        <v/>
      </c>
      <c r="R249" s="75"/>
      <c r="S249" s="77">
        <f>IF(X249=TRUE,((IF(Kosovnica!G252=2,Kosovnica!C252+PRIBITEK_TRAK)+IF(Kosovnica!H252=2,Kosovnica!C252+PRIBITEK_TRAK)+IF(Kosovnica!I252=2,Kosovnica!D252+PRIBITEK_TRAK)+IF(Kosovnica!J252=2,Kosovnica!D252+PRIBITEK_TRAK))/1000)*Kosovnica!E252,0)</f>
        <v>0</v>
      </c>
      <c r="T249" s="78" t="str">
        <f t="shared" si="54"/>
        <v/>
      </c>
      <c r="U249" s="47"/>
      <c r="V249" s="7" t="str">
        <f t="shared" si="55"/>
        <v/>
      </c>
      <c r="W249" s="7" t="str">
        <f t="shared" si="45"/>
        <v/>
      </c>
      <c r="X249" s="7" t="str" cm="1">
        <f t="array" ref="X249">IF(B249&lt;&gt;"",IF(SUMPRODUCT(--(ISNUMBER(SEARCH(LEPI36, Kosovnica!K252)))) &gt; 0, TRUE, FALSE),"")</f>
        <v/>
      </c>
      <c r="Z249" s="48" t="str">
        <f t="shared" si="56"/>
        <v/>
      </c>
      <c r="AA249" s="7">
        <f t="shared" si="57"/>
        <v>0</v>
      </c>
    </row>
    <row r="250" spans="1:27" ht="15" x14ac:dyDescent="0.2">
      <c r="A250" s="44">
        <f t="shared" si="46"/>
        <v>238</v>
      </c>
      <c r="B250" s="45" t="str">
        <f>IF(Kosovnica!B253&lt;&gt;"",Kosovnica!B253,"")</f>
        <v/>
      </c>
      <c r="C250" s="46" t="str">
        <f>IF(Kosovnica!L253&lt;&gt;"",Kosovnica!L253,"")</f>
        <v/>
      </c>
      <c r="D250" s="74" t="str">
        <f>IF(B250&lt;&gt;"",(((Kosovnica!C253)*(Kosovnica!D253))*Kosovnica!E253*(IF(X250=TRUE,2,1)))/1000000,"")</f>
        <v/>
      </c>
      <c r="E250" s="74" t="str">
        <f t="shared" si="47"/>
        <v/>
      </c>
      <c r="F250" s="80" t="str">
        <f t="shared" si="48"/>
        <v/>
      </c>
      <c r="G250" s="74" t="str">
        <f t="shared" si="49"/>
        <v/>
      </c>
      <c r="H250" s="76" t="str">
        <f t="shared" si="50"/>
        <v/>
      </c>
      <c r="I250" s="76"/>
      <c r="J250" s="77">
        <f>IF(X250=FALSE,((IF(Kosovnica!G253=1,Kosovnica!C253+PRIBITEK_TRAK)+IF(Kosovnica!H253=1,Kosovnica!C253+PRIBITEK_TRAK)+IF(Kosovnica!I253=1,Kosovnica!D253+PRIBITEK_TRAK)+IF(Kosovnica!J253=1,Kosovnica!D253+PRIBITEK_TRAK))/1000)*Kosovnica!E253,0)</f>
        <v>0</v>
      </c>
      <c r="K250" s="78" t="str">
        <f t="shared" si="51"/>
        <v/>
      </c>
      <c r="L250" s="75"/>
      <c r="M250" s="77">
        <f>IF(X250=FALSE,((IF(Kosovnica!G253=2,Kosovnica!C253+PRIBITEK_TRAK)+IF(Kosovnica!H253=2,Kosovnica!C253+PRIBITEK_TRAK)+IF(Kosovnica!I253=2,Kosovnica!D253+PRIBITEK_TRAK)+IF(Kosovnica!J253=2,Kosovnica!D253+PRIBITEK_TRAK))/1000)*Kosovnica!E253,0)</f>
        <v>0</v>
      </c>
      <c r="N250" s="78" t="str">
        <f t="shared" si="52"/>
        <v/>
      </c>
      <c r="O250" s="75"/>
      <c r="P250" s="77">
        <f>IF(X250=TRUE,((IF(Kosovnica!G253=1,Kosovnica!C253+PRIBITEK_TRAK)+IF(Kosovnica!H253=1,Kosovnica!C253+PRIBITEK_TRAK)+IF(Kosovnica!I253=1,Kosovnica!D253+PRIBITEK_TRAK)+IF(Kosovnica!J253=1,Kosovnica!D253+PRIBITEK_TRAK))/1000)*Kosovnica!E253,0)</f>
        <v>0</v>
      </c>
      <c r="Q250" s="78" t="str">
        <f t="shared" si="53"/>
        <v/>
      </c>
      <c r="R250" s="75"/>
      <c r="S250" s="77">
        <f>IF(X250=TRUE,((IF(Kosovnica!G253=2,Kosovnica!C253+PRIBITEK_TRAK)+IF(Kosovnica!H253=2,Kosovnica!C253+PRIBITEK_TRAK)+IF(Kosovnica!I253=2,Kosovnica!D253+PRIBITEK_TRAK)+IF(Kosovnica!J253=2,Kosovnica!D253+PRIBITEK_TRAK))/1000)*Kosovnica!E253,0)</f>
        <v>0</v>
      </c>
      <c r="T250" s="78" t="str">
        <f t="shared" si="54"/>
        <v/>
      </c>
      <c r="U250" s="47"/>
      <c r="V250" s="7" t="str">
        <f t="shared" si="55"/>
        <v/>
      </c>
      <c r="W250" s="7" t="str">
        <f t="shared" si="45"/>
        <v/>
      </c>
      <c r="X250" s="7" t="str" cm="1">
        <f t="array" ref="X250">IF(B250&lt;&gt;"",IF(SUMPRODUCT(--(ISNUMBER(SEARCH(LEPI36, Kosovnica!K253)))) &gt; 0, TRUE, FALSE),"")</f>
        <v/>
      </c>
      <c r="Z250" s="48" t="str">
        <f t="shared" si="56"/>
        <v/>
      </c>
      <c r="AA250" s="7">
        <f t="shared" si="57"/>
        <v>0</v>
      </c>
    </row>
    <row r="251" spans="1:27" ht="15" x14ac:dyDescent="0.2">
      <c r="A251" s="44">
        <f t="shared" si="46"/>
        <v>239</v>
      </c>
      <c r="B251" s="45" t="str">
        <f>IF(Kosovnica!B254&lt;&gt;"",Kosovnica!B254,"")</f>
        <v/>
      </c>
      <c r="C251" s="46" t="str">
        <f>IF(Kosovnica!L254&lt;&gt;"",Kosovnica!L254,"")</f>
        <v/>
      </c>
      <c r="D251" s="74" t="str">
        <f>IF(B251&lt;&gt;"",(((Kosovnica!C254)*(Kosovnica!D254))*Kosovnica!E254*(IF(X251=TRUE,2,1)))/1000000,"")</f>
        <v/>
      </c>
      <c r="E251" s="74" t="str">
        <f t="shared" si="47"/>
        <v/>
      </c>
      <c r="F251" s="80" t="str">
        <f t="shared" si="48"/>
        <v/>
      </c>
      <c r="G251" s="74" t="str">
        <f t="shared" si="49"/>
        <v/>
      </c>
      <c r="H251" s="76" t="str">
        <f t="shared" si="50"/>
        <v/>
      </c>
      <c r="I251" s="76"/>
      <c r="J251" s="77">
        <f>IF(X251=FALSE,((IF(Kosovnica!G254=1,Kosovnica!C254+PRIBITEK_TRAK)+IF(Kosovnica!H254=1,Kosovnica!C254+PRIBITEK_TRAK)+IF(Kosovnica!I254=1,Kosovnica!D254+PRIBITEK_TRAK)+IF(Kosovnica!J254=1,Kosovnica!D254+PRIBITEK_TRAK))/1000)*Kosovnica!E254,0)</f>
        <v>0</v>
      </c>
      <c r="K251" s="78" t="str">
        <f t="shared" si="51"/>
        <v/>
      </c>
      <c r="L251" s="75"/>
      <c r="M251" s="77">
        <f>IF(X251=FALSE,((IF(Kosovnica!G254=2,Kosovnica!C254+PRIBITEK_TRAK)+IF(Kosovnica!H254=2,Kosovnica!C254+PRIBITEK_TRAK)+IF(Kosovnica!I254=2,Kosovnica!D254+PRIBITEK_TRAK)+IF(Kosovnica!J254=2,Kosovnica!D254+PRIBITEK_TRAK))/1000)*Kosovnica!E254,0)</f>
        <v>0</v>
      </c>
      <c r="N251" s="78" t="str">
        <f t="shared" si="52"/>
        <v/>
      </c>
      <c r="O251" s="75"/>
      <c r="P251" s="77">
        <f>IF(X251=TRUE,((IF(Kosovnica!G254=1,Kosovnica!C254+PRIBITEK_TRAK)+IF(Kosovnica!H254=1,Kosovnica!C254+PRIBITEK_TRAK)+IF(Kosovnica!I254=1,Kosovnica!D254+PRIBITEK_TRAK)+IF(Kosovnica!J254=1,Kosovnica!D254+PRIBITEK_TRAK))/1000)*Kosovnica!E254,0)</f>
        <v>0</v>
      </c>
      <c r="Q251" s="78" t="str">
        <f t="shared" si="53"/>
        <v/>
      </c>
      <c r="R251" s="75"/>
      <c r="S251" s="77">
        <f>IF(X251=TRUE,((IF(Kosovnica!G254=2,Kosovnica!C254+PRIBITEK_TRAK)+IF(Kosovnica!H254=2,Kosovnica!C254+PRIBITEK_TRAK)+IF(Kosovnica!I254=2,Kosovnica!D254+PRIBITEK_TRAK)+IF(Kosovnica!J254=2,Kosovnica!D254+PRIBITEK_TRAK))/1000)*Kosovnica!E254,0)</f>
        <v>0</v>
      </c>
      <c r="T251" s="78" t="str">
        <f t="shared" si="54"/>
        <v/>
      </c>
      <c r="U251" s="47"/>
      <c r="V251" s="7" t="str">
        <f t="shared" si="55"/>
        <v/>
      </c>
      <c r="W251" s="7" t="str">
        <f t="shared" si="45"/>
        <v/>
      </c>
      <c r="X251" s="7" t="str" cm="1">
        <f t="array" ref="X251">IF(B251&lt;&gt;"",IF(SUMPRODUCT(--(ISNUMBER(SEARCH(LEPI36, Kosovnica!K254)))) &gt; 0, TRUE, FALSE),"")</f>
        <v/>
      </c>
      <c r="Z251" s="48" t="str">
        <f t="shared" si="56"/>
        <v/>
      </c>
      <c r="AA251" s="7">
        <f t="shared" si="57"/>
        <v>0</v>
      </c>
    </row>
    <row r="252" spans="1:27" ht="15" x14ac:dyDescent="0.2">
      <c r="A252" s="44">
        <f t="shared" si="46"/>
        <v>240</v>
      </c>
      <c r="B252" s="45" t="str">
        <f>IF(Kosovnica!B255&lt;&gt;"",Kosovnica!B255,"")</f>
        <v/>
      </c>
      <c r="C252" s="46" t="str">
        <f>IF(Kosovnica!L255&lt;&gt;"",Kosovnica!L255,"")</f>
        <v/>
      </c>
      <c r="D252" s="74" t="str">
        <f>IF(B252&lt;&gt;"",(((Kosovnica!C255)*(Kosovnica!D255))*Kosovnica!E255*(IF(X252=TRUE,2,1)))/1000000,"")</f>
        <v/>
      </c>
      <c r="E252" s="74" t="str">
        <f t="shared" si="47"/>
        <v/>
      </c>
      <c r="F252" s="80" t="str">
        <f t="shared" si="48"/>
        <v/>
      </c>
      <c r="G252" s="74" t="str">
        <f t="shared" si="49"/>
        <v/>
      </c>
      <c r="H252" s="76" t="str">
        <f t="shared" si="50"/>
        <v/>
      </c>
      <c r="I252" s="76"/>
      <c r="J252" s="77">
        <f>IF(X252=FALSE,((IF(Kosovnica!G255=1,Kosovnica!C255+PRIBITEK_TRAK)+IF(Kosovnica!H255=1,Kosovnica!C255+PRIBITEK_TRAK)+IF(Kosovnica!I255=1,Kosovnica!D255+PRIBITEK_TRAK)+IF(Kosovnica!J255=1,Kosovnica!D255+PRIBITEK_TRAK))/1000)*Kosovnica!E255,0)</f>
        <v>0</v>
      </c>
      <c r="K252" s="78" t="str">
        <f t="shared" si="51"/>
        <v/>
      </c>
      <c r="L252" s="75"/>
      <c r="M252" s="77">
        <f>IF(X252=FALSE,((IF(Kosovnica!G255=2,Kosovnica!C255+PRIBITEK_TRAK)+IF(Kosovnica!H255=2,Kosovnica!C255+PRIBITEK_TRAK)+IF(Kosovnica!I255=2,Kosovnica!D255+PRIBITEK_TRAK)+IF(Kosovnica!J255=2,Kosovnica!D255+PRIBITEK_TRAK))/1000)*Kosovnica!E255,0)</f>
        <v>0</v>
      </c>
      <c r="N252" s="78" t="str">
        <f t="shared" si="52"/>
        <v/>
      </c>
      <c r="O252" s="75"/>
      <c r="P252" s="77">
        <f>IF(X252=TRUE,((IF(Kosovnica!G255=1,Kosovnica!C255+PRIBITEK_TRAK)+IF(Kosovnica!H255=1,Kosovnica!C255+PRIBITEK_TRAK)+IF(Kosovnica!I255=1,Kosovnica!D255+PRIBITEK_TRAK)+IF(Kosovnica!J255=1,Kosovnica!D255+PRIBITEK_TRAK))/1000)*Kosovnica!E255,0)</f>
        <v>0</v>
      </c>
      <c r="Q252" s="78" t="str">
        <f t="shared" si="53"/>
        <v/>
      </c>
      <c r="R252" s="75"/>
      <c r="S252" s="77">
        <f>IF(X252=TRUE,((IF(Kosovnica!G255=2,Kosovnica!C255+PRIBITEK_TRAK)+IF(Kosovnica!H255=2,Kosovnica!C255+PRIBITEK_TRAK)+IF(Kosovnica!I255=2,Kosovnica!D255+PRIBITEK_TRAK)+IF(Kosovnica!J255=2,Kosovnica!D255+PRIBITEK_TRAK))/1000)*Kosovnica!E255,0)</f>
        <v>0</v>
      </c>
      <c r="T252" s="78" t="str">
        <f t="shared" si="54"/>
        <v/>
      </c>
      <c r="U252" s="47"/>
      <c r="V252" s="7" t="str">
        <f t="shared" si="55"/>
        <v/>
      </c>
      <c r="W252" s="7" t="str">
        <f t="shared" si="45"/>
        <v/>
      </c>
      <c r="X252" s="7" t="str" cm="1">
        <f t="array" ref="X252">IF(B252&lt;&gt;"",IF(SUMPRODUCT(--(ISNUMBER(SEARCH(LEPI36, Kosovnica!K255)))) &gt; 0, TRUE, FALSE),"")</f>
        <v/>
      </c>
      <c r="Z252" s="48" t="str">
        <f t="shared" si="56"/>
        <v/>
      </c>
      <c r="AA252" s="7">
        <f t="shared" si="57"/>
        <v>0</v>
      </c>
    </row>
    <row r="253" spans="1:27" ht="15" x14ac:dyDescent="0.2">
      <c r="A253" s="44">
        <f t="shared" si="46"/>
        <v>241</v>
      </c>
      <c r="B253" s="45" t="str">
        <f>IF(Kosovnica!B256&lt;&gt;"",Kosovnica!B256,"")</f>
        <v/>
      </c>
      <c r="C253" s="46" t="str">
        <f>IF(Kosovnica!L256&lt;&gt;"",Kosovnica!L256,"")</f>
        <v/>
      </c>
      <c r="D253" s="74" t="str">
        <f>IF(B253&lt;&gt;"",(((Kosovnica!C256)*(Kosovnica!D256))*Kosovnica!E256*(IF(X253=TRUE,2,1)))/1000000,"")</f>
        <v/>
      </c>
      <c r="E253" s="74" t="str">
        <f t="shared" si="47"/>
        <v/>
      </c>
      <c r="F253" s="80" t="str">
        <f t="shared" si="48"/>
        <v/>
      </c>
      <c r="G253" s="74" t="str">
        <f t="shared" si="49"/>
        <v/>
      </c>
      <c r="H253" s="76" t="str">
        <f t="shared" si="50"/>
        <v/>
      </c>
      <c r="I253" s="76"/>
      <c r="J253" s="77">
        <f>IF(X253=FALSE,((IF(Kosovnica!G256=1,Kosovnica!C256+PRIBITEK_TRAK)+IF(Kosovnica!H256=1,Kosovnica!C256+PRIBITEK_TRAK)+IF(Kosovnica!I256=1,Kosovnica!D256+PRIBITEK_TRAK)+IF(Kosovnica!J256=1,Kosovnica!D256+PRIBITEK_TRAK))/1000)*Kosovnica!E256,0)</f>
        <v>0</v>
      </c>
      <c r="K253" s="78" t="str">
        <f t="shared" si="51"/>
        <v/>
      </c>
      <c r="L253" s="75"/>
      <c r="M253" s="77">
        <f>IF(X253=FALSE,((IF(Kosovnica!G256=2,Kosovnica!C256+PRIBITEK_TRAK)+IF(Kosovnica!H256=2,Kosovnica!C256+PRIBITEK_TRAK)+IF(Kosovnica!I256=2,Kosovnica!D256+PRIBITEK_TRAK)+IF(Kosovnica!J256=2,Kosovnica!D256+PRIBITEK_TRAK))/1000)*Kosovnica!E256,0)</f>
        <v>0</v>
      </c>
      <c r="N253" s="78" t="str">
        <f t="shared" si="52"/>
        <v/>
      </c>
      <c r="O253" s="75"/>
      <c r="P253" s="77">
        <f>IF(X253=TRUE,((IF(Kosovnica!G256=1,Kosovnica!C256+PRIBITEK_TRAK)+IF(Kosovnica!H256=1,Kosovnica!C256+PRIBITEK_TRAK)+IF(Kosovnica!I256=1,Kosovnica!D256+PRIBITEK_TRAK)+IF(Kosovnica!J256=1,Kosovnica!D256+PRIBITEK_TRAK))/1000)*Kosovnica!E256,0)</f>
        <v>0</v>
      </c>
      <c r="Q253" s="78" t="str">
        <f t="shared" si="53"/>
        <v/>
      </c>
      <c r="R253" s="75"/>
      <c r="S253" s="77">
        <f>IF(X253=TRUE,((IF(Kosovnica!G256=2,Kosovnica!C256+PRIBITEK_TRAK)+IF(Kosovnica!H256=2,Kosovnica!C256+PRIBITEK_TRAK)+IF(Kosovnica!I256=2,Kosovnica!D256+PRIBITEK_TRAK)+IF(Kosovnica!J256=2,Kosovnica!D256+PRIBITEK_TRAK))/1000)*Kosovnica!E256,0)</f>
        <v>0</v>
      </c>
      <c r="T253" s="78" t="str">
        <f t="shared" si="54"/>
        <v/>
      </c>
      <c r="U253" s="47"/>
      <c r="V253" s="7" t="str">
        <f t="shared" si="55"/>
        <v/>
      </c>
      <c r="W253" s="7" t="str">
        <f t="shared" si="45"/>
        <v/>
      </c>
      <c r="X253" s="7" t="str" cm="1">
        <f t="array" ref="X253">IF(B253&lt;&gt;"",IF(SUMPRODUCT(--(ISNUMBER(SEARCH(LEPI36, Kosovnica!K256)))) &gt; 0, TRUE, FALSE),"")</f>
        <v/>
      </c>
      <c r="Z253" s="48" t="str">
        <f t="shared" si="56"/>
        <v/>
      </c>
      <c r="AA253" s="7">
        <f t="shared" si="57"/>
        <v>0</v>
      </c>
    </row>
    <row r="254" spans="1:27" ht="15" x14ac:dyDescent="0.2">
      <c r="A254" s="44">
        <f t="shared" si="46"/>
        <v>242</v>
      </c>
      <c r="B254" s="45" t="str">
        <f>IF(Kosovnica!B257&lt;&gt;"",Kosovnica!B257,"")</f>
        <v/>
      </c>
      <c r="C254" s="46" t="str">
        <f>IF(Kosovnica!L257&lt;&gt;"",Kosovnica!L257,"")</f>
        <v/>
      </c>
      <c r="D254" s="74" t="str">
        <f>IF(B254&lt;&gt;"",(((Kosovnica!C257)*(Kosovnica!D257))*Kosovnica!E257*(IF(X254=TRUE,2,1)))/1000000,"")</f>
        <v/>
      </c>
      <c r="E254" s="74" t="str">
        <f t="shared" si="47"/>
        <v/>
      </c>
      <c r="F254" s="80" t="str">
        <f t="shared" si="48"/>
        <v/>
      </c>
      <c r="G254" s="74" t="str">
        <f t="shared" si="49"/>
        <v/>
      </c>
      <c r="H254" s="76" t="str">
        <f t="shared" si="50"/>
        <v/>
      </c>
      <c r="I254" s="76"/>
      <c r="J254" s="77">
        <f>IF(X254=FALSE,((IF(Kosovnica!G257=1,Kosovnica!C257+PRIBITEK_TRAK)+IF(Kosovnica!H257=1,Kosovnica!C257+PRIBITEK_TRAK)+IF(Kosovnica!I257=1,Kosovnica!D257+PRIBITEK_TRAK)+IF(Kosovnica!J257=1,Kosovnica!D257+PRIBITEK_TRAK))/1000)*Kosovnica!E257,0)</f>
        <v>0</v>
      </c>
      <c r="K254" s="78" t="str">
        <f t="shared" si="51"/>
        <v/>
      </c>
      <c r="L254" s="75"/>
      <c r="M254" s="77">
        <f>IF(X254=FALSE,((IF(Kosovnica!G257=2,Kosovnica!C257+PRIBITEK_TRAK)+IF(Kosovnica!H257=2,Kosovnica!C257+PRIBITEK_TRAK)+IF(Kosovnica!I257=2,Kosovnica!D257+PRIBITEK_TRAK)+IF(Kosovnica!J257=2,Kosovnica!D257+PRIBITEK_TRAK))/1000)*Kosovnica!E257,0)</f>
        <v>0</v>
      </c>
      <c r="N254" s="78" t="str">
        <f t="shared" si="52"/>
        <v/>
      </c>
      <c r="O254" s="75"/>
      <c r="P254" s="77">
        <f>IF(X254=TRUE,((IF(Kosovnica!G257=1,Kosovnica!C257+PRIBITEK_TRAK)+IF(Kosovnica!H257=1,Kosovnica!C257+PRIBITEK_TRAK)+IF(Kosovnica!I257=1,Kosovnica!D257+PRIBITEK_TRAK)+IF(Kosovnica!J257=1,Kosovnica!D257+PRIBITEK_TRAK))/1000)*Kosovnica!E257,0)</f>
        <v>0</v>
      </c>
      <c r="Q254" s="78" t="str">
        <f t="shared" si="53"/>
        <v/>
      </c>
      <c r="R254" s="75"/>
      <c r="S254" s="77">
        <f>IF(X254=TRUE,((IF(Kosovnica!G257=2,Kosovnica!C257+PRIBITEK_TRAK)+IF(Kosovnica!H257=2,Kosovnica!C257+PRIBITEK_TRAK)+IF(Kosovnica!I257=2,Kosovnica!D257+PRIBITEK_TRAK)+IF(Kosovnica!J257=2,Kosovnica!D257+PRIBITEK_TRAK))/1000)*Kosovnica!E257,0)</f>
        <v>0</v>
      </c>
      <c r="T254" s="78" t="str">
        <f t="shared" si="54"/>
        <v/>
      </c>
      <c r="U254" s="47"/>
      <c r="V254" s="7" t="str">
        <f t="shared" si="55"/>
        <v/>
      </c>
      <c r="W254" s="7" t="str">
        <f t="shared" si="45"/>
        <v/>
      </c>
      <c r="X254" s="7" t="str" cm="1">
        <f t="array" ref="X254">IF(B254&lt;&gt;"",IF(SUMPRODUCT(--(ISNUMBER(SEARCH(LEPI36, Kosovnica!K257)))) &gt; 0, TRUE, FALSE),"")</f>
        <v/>
      </c>
      <c r="Z254" s="48" t="str">
        <f t="shared" si="56"/>
        <v/>
      </c>
      <c r="AA254" s="7">
        <f t="shared" si="57"/>
        <v>0</v>
      </c>
    </row>
    <row r="255" spans="1:27" ht="15" x14ac:dyDescent="0.2">
      <c r="A255" s="44">
        <f t="shared" si="46"/>
        <v>243</v>
      </c>
      <c r="B255" s="45" t="str">
        <f>IF(Kosovnica!B258&lt;&gt;"",Kosovnica!B258,"")</f>
        <v/>
      </c>
      <c r="C255" s="46" t="str">
        <f>IF(Kosovnica!L258&lt;&gt;"",Kosovnica!L258,"")</f>
        <v/>
      </c>
      <c r="D255" s="74" t="str">
        <f>IF(B255&lt;&gt;"",(((Kosovnica!C258)*(Kosovnica!D258))*Kosovnica!E258*(IF(X255=TRUE,2,1)))/1000000,"")</f>
        <v/>
      </c>
      <c r="E255" s="74" t="str">
        <f t="shared" si="47"/>
        <v/>
      </c>
      <c r="F255" s="80" t="str">
        <f t="shared" si="48"/>
        <v/>
      </c>
      <c r="G255" s="74" t="str">
        <f t="shared" si="49"/>
        <v/>
      </c>
      <c r="H255" s="76" t="str">
        <f t="shared" si="50"/>
        <v/>
      </c>
      <c r="I255" s="76"/>
      <c r="J255" s="77">
        <f>IF(X255=FALSE,((IF(Kosovnica!G258=1,Kosovnica!C258+PRIBITEK_TRAK)+IF(Kosovnica!H258=1,Kosovnica!C258+PRIBITEK_TRAK)+IF(Kosovnica!I258=1,Kosovnica!D258+PRIBITEK_TRAK)+IF(Kosovnica!J258=1,Kosovnica!D258+PRIBITEK_TRAK))/1000)*Kosovnica!E258,0)</f>
        <v>0</v>
      </c>
      <c r="K255" s="78" t="str">
        <f t="shared" si="51"/>
        <v/>
      </c>
      <c r="L255" s="75"/>
      <c r="M255" s="77">
        <f>IF(X255=FALSE,((IF(Kosovnica!G258=2,Kosovnica!C258+PRIBITEK_TRAK)+IF(Kosovnica!H258=2,Kosovnica!C258+PRIBITEK_TRAK)+IF(Kosovnica!I258=2,Kosovnica!D258+PRIBITEK_TRAK)+IF(Kosovnica!J258=2,Kosovnica!D258+PRIBITEK_TRAK))/1000)*Kosovnica!E258,0)</f>
        <v>0</v>
      </c>
      <c r="N255" s="78" t="str">
        <f t="shared" si="52"/>
        <v/>
      </c>
      <c r="O255" s="75"/>
      <c r="P255" s="77">
        <f>IF(X255=TRUE,((IF(Kosovnica!G258=1,Kosovnica!C258+PRIBITEK_TRAK)+IF(Kosovnica!H258=1,Kosovnica!C258+PRIBITEK_TRAK)+IF(Kosovnica!I258=1,Kosovnica!D258+PRIBITEK_TRAK)+IF(Kosovnica!J258=1,Kosovnica!D258+PRIBITEK_TRAK))/1000)*Kosovnica!E258,0)</f>
        <v>0</v>
      </c>
      <c r="Q255" s="78" t="str">
        <f t="shared" si="53"/>
        <v/>
      </c>
      <c r="R255" s="75"/>
      <c r="S255" s="77">
        <f>IF(X255=TRUE,((IF(Kosovnica!G258=2,Kosovnica!C258+PRIBITEK_TRAK)+IF(Kosovnica!H258=2,Kosovnica!C258+PRIBITEK_TRAK)+IF(Kosovnica!I258=2,Kosovnica!D258+PRIBITEK_TRAK)+IF(Kosovnica!J258=2,Kosovnica!D258+PRIBITEK_TRAK))/1000)*Kosovnica!E258,0)</f>
        <v>0</v>
      </c>
      <c r="T255" s="78" t="str">
        <f t="shared" si="54"/>
        <v/>
      </c>
      <c r="U255" s="47"/>
      <c r="V255" s="7" t="str">
        <f t="shared" si="55"/>
        <v/>
      </c>
      <c r="W255" s="7" t="str">
        <f t="shared" si="45"/>
        <v/>
      </c>
      <c r="X255" s="7" t="str" cm="1">
        <f t="array" ref="X255">IF(B255&lt;&gt;"",IF(SUMPRODUCT(--(ISNUMBER(SEARCH(LEPI36, Kosovnica!K258)))) &gt; 0, TRUE, FALSE),"")</f>
        <v/>
      </c>
      <c r="Z255" s="48" t="str">
        <f t="shared" si="56"/>
        <v/>
      </c>
      <c r="AA255" s="7">
        <f t="shared" si="57"/>
        <v>0</v>
      </c>
    </row>
    <row r="256" spans="1:27" ht="15" x14ac:dyDescent="0.2">
      <c r="A256" s="44">
        <f t="shared" si="46"/>
        <v>244</v>
      </c>
      <c r="B256" s="45" t="str">
        <f>IF(Kosovnica!B259&lt;&gt;"",Kosovnica!B259,"")</f>
        <v/>
      </c>
      <c r="C256" s="46" t="str">
        <f>IF(Kosovnica!L259&lt;&gt;"",Kosovnica!L259,"")</f>
        <v/>
      </c>
      <c r="D256" s="74" t="str">
        <f>IF(B256&lt;&gt;"",(((Kosovnica!C259)*(Kosovnica!D259))*Kosovnica!E259*(IF(X256=TRUE,2,1)))/1000000,"")</f>
        <v/>
      </c>
      <c r="E256" s="74" t="str">
        <f t="shared" si="47"/>
        <v/>
      </c>
      <c r="F256" s="80" t="str">
        <f t="shared" si="48"/>
        <v/>
      </c>
      <c r="G256" s="74" t="str">
        <f t="shared" si="49"/>
        <v/>
      </c>
      <c r="H256" s="76" t="str">
        <f t="shared" si="50"/>
        <v/>
      </c>
      <c r="I256" s="76"/>
      <c r="J256" s="77">
        <f>IF(X256=FALSE,((IF(Kosovnica!G259=1,Kosovnica!C259+PRIBITEK_TRAK)+IF(Kosovnica!H259=1,Kosovnica!C259+PRIBITEK_TRAK)+IF(Kosovnica!I259=1,Kosovnica!D259+PRIBITEK_TRAK)+IF(Kosovnica!J259=1,Kosovnica!D259+PRIBITEK_TRAK))/1000)*Kosovnica!E259,0)</f>
        <v>0</v>
      </c>
      <c r="K256" s="78" t="str">
        <f t="shared" si="51"/>
        <v/>
      </c>
      <c r="L256" s="75"/>
      <c r="M256" s="77">
        <f>IF(X256=FALSE,((IF(Kosovnica!G259=2,Kosovnica!C259+PRIBITEK_TRAK)+IF(Kosovnica!H259=2,Kosovnica!C259+PRIBITEK_TRAK)+IF(Kosovnica!I259=2,Kosovnica!D259+PRIBITEK_TRAK)+IF(Kosovnica!J259=2,Kosovnica!D259+PRIBITEK_TRAK))/1000)*Kosovnica!E259,0)</f>
        <v>0</v>
      </c>
      <c r="N256" s="78" t="str">
        <f t="shared" si="52"/>
        <v/>
      </c>
      <c r="O256" s="75"/>
      <c r="P256" s="77">
        <f>IF(X256=TRUE,((IF(Kosovnica!G259=1,Kosovnica!C259+PRIBITEK_TRAK)+IF(Kosovnica!H259=1,Kosovnica!C259+PRIBITEK_TRAK)+IF(Kosovnica!I259=1,Kosovnica!D259+PRIBITEK_TRAK)+IF(Kosovnica!J259=1,Kosovnica!D259+PRIBITEK_TRAK))/1000)*Kosovnica!E259,0)</f>
        <v>0</v>
      </c>
      <c r="Q256" s="78" t="str">
        <f t="shared" si="53"/>
        <v/>
      </c>
      <c r="R256" s="75"/>
      <c r="S256" s="77">
        <f>IF(X256=TRUE,((IF(Kosovnica!G259=2,Kosovnica!C259+PRIBITEK_TRAK)+IF(Kosovnica!H259=2,Kosovnica!C259+PRIBITEK_TRAK)+IF(Kosovnica!I259=2,Kosovnica!D259+PRIBITEK_TRAK)+IF(Kosovnica!J259=2,Kosovnica!D259+PRIBITEK_TRAK))/1000)*Kosovnica!E259,0)</f>
        <v>0</v>
      </c>
      <c r="T256" s="78" t="str">
        <f t="shared" si="54"/>
        <v/>
      </c>
      <c r="U256" s="47"/>
      <c r="V256" s="7" t="str">
        <f t="shared" si="55"/>
        <v/>
      </c>
      <c r="W256" s="7" t="str">
        <f t="shared" si="45"/>
        <v/>
      </c>
      <c r="X256" s="7" t="str" cm="1">
        <f t="array" ref="X256">IF(B256&lt;&gt;"",IF(SUMPRODUCT(--(ISNUMBER(SEARCH(LEPI36, Kosovnica!K259)))) &gt; 0, TRUE, FALSE),"")</f>
        <v/>
      </c>
      <c r="Z256" s="48" t="str">
        <f t="shared" si="56"/>
        <v/>
      </c>
      <c r="AA256" s="7">
        <f t="shared" si="57"/>
        <v>0</v>
      </c>
    </row>
    <row r="257" spans="1:27" ht="15" x14ac:dyDescent="0.2">
      <c r="A257" s="44">
        <f t="shared" si="46"/>
        <v>245</v>
      </c>
      <c r="B257" s="45" t="str">
        <f>IF(Kosovnica!B260&lt;&gt;"",Kosovnica!B260,"")</f>
        <v/>
      </c>
      <c r="C257" s="46" t="str">
        <f>IF(Kosovnica!L260&lt;&gt;"",Kosovnica!L260,"")</f>
        <v/>
      </c>
      <c r="D257" s="74" t="str">
        <f>IF(B257&lt;&gt;"",(((Kosovnica!C260)*(Kosovnica!D260))*Kosovnica!E260*(IF(X257=TRUE,2,1)))/1000000,"")</f>
        <v/>
      </c>
      <c r="E257" s="74" t="str">
        <f t="shared" si="47"/>
        <v/>
      </c>
      <c r="F257" s="80" t="str">
        <f t="shared" si="48"/>
        <v/>
      </c>
      <c r="G257" s="74" t="str">
        <f t="shared" si="49"/>
        <v/>
      </c>
      <c r="H257" s="76" t="str">
        <f t="shared" si="50"/>
        <v/>
      </c>
      <c r="I257" s="76"/>
      <c r="J257" s="77">
        <f>IF(X257=FALSE,((IF(Kosovnica!G260=1,Kosovnica!C260+PRIBITEK_TRAK)+IF(Kosovnica!H260=1,Kosovnica!C260+PRIBITEK_TRAK)+IF(Kosovnica!I260=1,Kosovnica!D260+PRIBITEK_TRAK)+IF(Kosovnica!J260=1,Kosovnica!D260+PRIBITEK_TRAK))/1000)*Kosovnica!E260,0)</f>
        <v>0</v>
      </c>
      <c r="K257" s="78" t="str">
        <f t="shared" si="51"/>
        <v/>
      </c>
      <c r="L257" s="75"/>
      <c r="M257" s="77">
        <f>IF(X257=FALSE,((IF(Kosovnica!G260=2,Kosovnica!C260+PRIBITEK_TRAK)+IF(Kosovnica!H260=2,Kosovnica!C260+PRIBITEK_TRAK)+IF(Kosovnica!I260=2,Kosovnica!D260+PRIBITEK_TRAK)+IF(Kosovnica!J260=2,Kosovnica!D260+PRIBITEK_TRAK))/1000)*Kosovnica!E260,0)</f>
        <v>0</v>
      </c>
      <c r="N257" s="78" t="str">
        <f t="shared" si="52"/>
        <v/>
      </c>
      <c r="O257" s="75"/>
      <c r="P257" s="77">
        <f>IF(X257=TRUE,((IF(Kosovnica!G260=1,Kosovnica!C260+PRIBITEK_TRAK)+IF(Kosovnica!H260=1,Kosovnica!C260+PRIBITEK_TRAK)+IF(Kosovnica!I260=1,Kosovnica!D260+PRIBITEK_TRAK)+IF(Kosovnica!J260=1,Kosovnica!D260+PRIBITEK_TRAK))/1000)*Kosovnica!E260,0)</f>
        <v>0</v>
      </c>
      <c r="Q257" s="78" t="str">
        <f t="shared" si="53"/>
        <v/>
      </c>
      <c r="R257" s="75"/>
      <c r="S257" s="77">
        <f>IF(X257=TRUE,((IF(Kosovnica!G260=2,Kosovnica!C260+PRIBITEK_TRAK)+IF(Kosovnica!H260=2,Kosovnica!C260+PRIBITEK_TRAK)+IF(Kosovnica!I260=2,Kosovnica!D260+PRIBITEK_TRAK)+IF(Kosovnica!J260=2,Kosovnica!D260+PRIBITEK_TRAK))/1000)*Kosovnica!E260,0)</f>
        <v>0</v>
      </c>
      <c r="T257" s="78" t="str">
        <f t="shared" si="54"/>
        <v/>
      </c>
      <c r="U257" s="47"/>
      <c r="V257" s="7" t="str">
        <f t="shared" si="55"/>
        <v/>
      </c>
      <c r="W257" s="7" t="str">
        <f t="shared" si="45"/>
        <v/>
      </c>
      <c r="X257" s="7" t="str" cm="1">
        <f t="array" ref="X257">IF(B257&lt;&gt;"",IF(SUMPRODUCT(--(ISNUMBER(SEARCH(LEPI36, Kosovnica!K260)))) &gt; 0, TRUE, FALSE),"")</f>
        <v/>
      </c>
      <c r="Z257" s="48" t="str">
        <f t="shared" si="56"/>
        <v/>
      </c>
      <c r="AA257" s="7">
        <f t="shared" si="57"/>
        <v>0</v>
      </c>
    </row>
    <row r="258" spans="1:27" ht="15" x14ac:dyDescent="0.2">
      <c r="A258" s="44">
        <f t="shared" si="46"/>
        <v>246</v>
      </c>
      <c r="B258" s="45" t="str">
        <f>IF(Kosovnica!B261&lt;&gt;"",Kosovnica!B261,"")</f>
        <v/>
      </c>
      <c r="C258" s="46" t="str">
        <f>IF(Kosovnica!L261&lt;&gt;"",Kosovnica!L261,"")</f>
        <v/>
      </c>
      <c r="D258" s="74" t="str">
        <f>IF(B258&lt;&gt;"",(((Kosovnica!C261)*(Kosovnica!D261))*Kosovnica!E261*(IF(X258=TRUE,2,1)))/1000000,"")</f>
        <v/>
      </c>
      <c r="E258" s="74" t="str">
        <f t="shared" si="47"/>
        <v/>
      </c>
      <c r="F258" s="80" t="str">
        <f t="shared" si="48"/>
        <v/>
      </c>
      <c r="G258" s="74" t="str">
        <f t="shared" si="49"/>
        <v/>
      </c>
      <c r="H258" s="76" t="str">
        <f t="shared" si="50"/>
        <v/>
      </c>
      <c r="I258" s="76"/>
      <c r="J258" s="77">
        <f>IF(X258=FALSE,((IF(Kosovnica!G261=1,Kosovnica!C261+PRIBITEK_TRAK)+IF(Kosovnica!H261=1,Kosovnica!C261+PRIBITEK_TRAK)+IF(Kosovnica!I261=1,Kosovnica!D261+PRIBITEK_TRAK)+IF(Kosovnica!J261=1,Kosovnica!D261+PRIBITEK_TRAK))/1000)*Kosovnica!E261,0)</f>
        <v>0</v>
      </c>
      <c r="K258" s="78" t="str">
        <f t="shared" si="51"/>
        <v/>
      </c>
      <c r="L258" s="75"/>
      <c r="M258" s="77">
        <f>IF(X258=FALSE,((IF(Kosovnica!G261=2,Kosovnica!C261+PRIBITEK_TRAK)+IF(Kosovnica!H261=2,Kosovnica!C261+PRIBITEK_TRAK)+IF(Kosovnica!I261=2,Kosovnica!D261+PRIBITEK_TRAK)+IF(Kosovnica!J261=2,Kosovnica!D261+PRIBITEK_TRAK))/1000)*Kosovnica!E261,0)</f>
        <v>0</v>
      </c>
      <c r="N258" s="78" t="str">
        <f t="shared" si="52"/>
        <v/>
      </c>
      <c r="O258" s="75"/>
      <c r="P258" s="77">
        <f>IF(X258=TRUE,((IF(Kosovnica!G261=1,Kosovnica!C261+PRIBITEK_TRAK)+IF(Kosovnica!H261=1,Kosovnica!C261+PRIBITEK_TRAK)+IF(Kosovnica!I261=1,Kosovnica!D261+PRIBITEK_TRAK)+IF(Kosovnica!J261=1,Kosovnica!D261+PRIBITEK_TRAK))/1000)*Kosovnica!E261,0)</f>
        <v>0</v>
      </c>
      <c r="Q258" s="78" t="str">
        <f t="shared" si="53"/>
        <v/>
      </c>
      <c r="R258" s="75"/>
      <c r="S258" s="77">
        <f>IF(X258=TRUE,((IF(Kosovnica!G261=2,Kosovnica!C261+PRIBITEK_TRAK)+IF(Kosovnica!H261=2,Kosovnica!C261+PRIBITEK_TRAK)+IF(Kosovnica!I261=2,Kosovnica!D261+PRIBITEK_TRAK)+IF(Kosovnica!J261=2,Kosovnica!D261+PRIBITEK_TRAK))/1000)*Kosovnica!E261,0)</f>
        <v>0</v>
      </c>
      <c r="T258" s="78" t="str">
        <f t="shared" si="54"/>
        <v/>
      </c>
      <c r="U258" s="47"/>
      <c r="V258" s="7" t="str">
        <f t="shared" si="55"/>
        <v/>
      </c>
      <c r="W258" s="7" t="str">
        <f t="shared" si="45"/>
        <v/>
      </c>
      <c r="X258" s="7" t="str" cm="1">
        <f t="array" ref="X258">IF(B258&lt;&gt;"",IF(SUMPRODUCT(--(ISNUMBER(SEARCH(LEPI36, Kosovnica!K261)))) &gt; 0, TRUE, FALSE),"")</f>
        <v/>
      </c>
      <c r="Z258" s="48" t="str">
        <f t="shared" si="56"/>
        <v/>
      </c>
      <c r="AA258" s="7">
        <f t="shared" si="57"/>
        <v>0</v>
      </c>
    </row>
    <row r="259" spans="1:27" ht="15" x14ac:dyDescent="0.2">
      <c r="A259" s="44">
        <f t="shared" si="46"/>
        <v>247</v>
      </c>
      <c r="B259" s="45" t="str">
        <f>IF(Kosovnica!B262&lt;&gt;"",Kosovnica!B262,"")</f>
        <v/>
      </c>
      <c r="C259" s="46" t="str">
        <f>IF(Kosovnica!L262&lt;&gt;"",Kosovnica!L262,"")</f>
        <v/>
      </c>
      <c r="D259" s="74" t="str">
        <f>IF(B259&lt;&gt;"",(((Kosovnica!C262)*(Kosovnica!D262))*Kosovnica!E262*(IF(X259=TRUE,2,1)))/1000000,"")</f>
        <v/>
      </c>
      <c r="E259" s="74" t="str">
        <f t="shared" si="47"/>
        <v/>
      </c>
      <c r="F259" s="80" t="str">
        <f t="shared" si="48"/>
        <v/>
      </c>
      <c r="G259" s="74" t="str">
        <f t="shared" si="49"/>
        <v/>
      </c>
      <c r="H259" s="76" t="str">
        <f t="shared" si="50"/>
        <v/>
      </c>
      <c r="I259" s="76"/>
      <c r="J259" s="77">
        <f>IF(X259=FALSE,((IF(Kosovnica!G262=1,Kosovnica!C262+PRIBITEK_TRAK)+IF(Kosovnica!H262=1,Kosovnica!C262+PRIBITEK_TRAK)+IF(Kosovnica!I262=1,Kosovnica!D262+PRIBITEK_TRAK)+IF(Kosovnica!J262=1,Kosovnica!D262+PRIBITEK_TRAK))/1000)*Kosovnica!E262,0)</f>
        <v>0</v>
      </c>
      <c r="K259" s="78" t="str">
        <f t="shared" si="51"/>
        <v/>
      </c>
      <c r="L259" s="75"/>
      <c r="M259" s="77">
        <f>IF(X259=FALSE,((IF(Kosovnica!G262=2,Kosovnica!C262+PRIBITEK_TRAK)+IF(Kosovnica!H262=2,Kosovnica!C262+PRIBITEK_TRAK)+IF(Kosovnica!I262=2,Kosovnica!D262+PRIBITEK_TRAK)+IF(Kosovnica!J262=2,Kosovnica!D262+PRIBITEK_TRAK))/1000)*Kosovnica!E262,0)</f>
        <v>0</v>
      </c>
      <c r="N259" s="78" t="str">
        <f t="shared" si="52"/>
        <v/>
      </c>
      <c r="O259" s="75"/>
      <c r="P259" s="77">
        <f>IF(X259=TRUE,((IF(Kosovnica!G262=1,Kosovnica!C262+PRIBITEK_TRAK)+IF(Kosovnica!H262=1,Kosovnica!C262+PRIBITEK_TRAK)+IF(Kosovnica!I262=1,Kosovnica!D262+PRIBITEK_TRAK)+IF(Kosovnica!J262=1,Kosovnica!D262+PRIBITEK_TRAK))/1000)*Kosovnica!E262,0)</f>
        <v>0</v>
      </c>
      <c r="Q259" s="78" t="str">
        <f t="shared" si="53"/>
        <v/>
      </c>
      <c r="R259" s="75"/>
      <c r="S259" s="77">
        <f>IF(X259=TRUE,((IF(Kosovnica!G262=2,Kosovnica!C262+PRIBITEK_TRAK)+IF(Kosovnica!H262=2,Kosovnica!C262+PRIBITEK_TRAK)+IF(Kosovnica!I262=2,Kosovnica!D262+PRIBITEK_TRAK)+IF(Kosovnica!J262=2,Kosovnica!D262+PRIBITEK_TRAK))/1000)*Kosovnica!E262,0)</f>
        <v>0</v>
      </c>
      <c r="T259" s="78" t="str">
        <f t="shared" si="54"/>
        <v/>
      </c>
      <c r="U259" s="47"/>
      <c r="V259" s="7" t="str">
        <f t="shared" si="55"/>
        <v/>
      </c>
      <c r="W259" s="7" t="str">
        <f t="shared" si="45"/>
        <v/>
      </c>
      <c r="X259" s="7" t="str" cm="1">
        <f t="array" ref="X259">IF(B259&lt;&gt;"",IF(SUMPRODUCT(--(ISNUMBER(SEARCH(LEPI36, Kosovnica!K262)))) &gt; 0, TRUE, FALSE),"")</f>
        <v/>
      </c>
      <c r="Z259" s="48" t="str">
        <f t="shared" si="56"/>
        <v/>
      </c>
      <c r="AA259" s="7">
        <f t="shared" si="57"/>
        <v>0</v>
      </c>
    </row>
    <row r="260" spans="1:27" ht="15" x14ac:dyDescent="0.2">
      <c r="A260" s="44">
        <f t="shared" si="46"/>
        <v>248</v>
      </c>
      <c r="B260" s="45" t="str">
        <f>IF(Kosovnica!B263&lt;&gt;"",Kosovnica!B263,"")</f>
        <v/>
      </c>
      <c r="C260" s="46" t="str">
        <f>IF(Kosovnica!L263&lt;&gt;"",Kosovnica!L263,"")</f>
        <v/>
      </c>
      <c r="D260" s="74" t="str">
        <f>IF(B260&lt;&gt;"",(((Kosovnica!C263)*(Kosovnica!D263))*Kosovnica!E263*(IF(X260=TRUE,2,1)))/1000000,"")</f>
        <v/>
      </c>
      <c r="E260" s="74" t="str">
        <f t="shared" si="47"/>
        <v/>
      </c>
      <c r="F260" s="80" t="str">
        <f t="shared" si="48"/>
        <v/>
      </c>
      <c r="G260" s="74" t="str">
        <f t="shared" si="49"/>
        <v/>
      </c>
      <c r="H260" s="76" t="str">
        <f t="shared" si="50"/>
        <v/>
      </c>
      <c r="I260" s="76"/>
      <c r="J260" s="77">
        <f>IF(X260=FALSE,((IF(Kosovnica!G263=1,Kosovnica!C263+PRIBITEK_TRAK)+IF(Kosovnica!H263=1,Kosovnica!C263+PRIBITEK_TRAK)+IF(Kosovnica!I263=1,Kosovnica!D263+PRIBITEK_TRAK)+IF(Kosovnica!J263=1,Kosovnica!D263+PRIBITEK_TRAK))/1000)*Kosovnica!E263,0)</f>
        <v>0</v>
      </c>
      <c r="K260" s="78" t="str">
        <f t="shared" si="51"/>
        <v/>
      </c>
      <c r="L260" s="75"/>
      <c r="M260" s="77">
        <f>IF(X260=FALSE,((IF(Kosovnica!G263=2,Kosovnica!C263+PRIBITEK_TRAK)+IF(Kosovnica!H263=2,Kosovnica!C263+PRIBITEK_TRAK)+IF(Kosovnica!I263=2,Kosovnica!D263+PRIBITEK_TRAK)+IF(Kosovnica!J263=2,Kosovnica!D263+PRIBITEK_TRAK))/1000)*Kosovnica!E263,0)</f>
        <v>0</v>
      </c>
      <c r="N260" s="78" t="str">
        <f t="shared" si="52"/>
        <v/>
      </c>
      <c r="O260" s="75"/>
      <c r="P260" s="77">
        <f>IF(X260=TRUE,((IF(Kosovnica!G263=1,Kosovnica!C263+PRIBITEK_TRAK)+IF(Kosovnica!H263=1,Kosovnica!C263+PRIBITEK_TRAK)+IF(Kosovnica!I263=1,Kosovnica!D263+PRIBITEK_TRAK)+IF(Kosovnica!J263=1,Kosovnica!D263+PRIBITEK_TRAK))/1000)*Kosovnica!E263,0)</f>
        <v>0</v>
      </c>
      <c r="Q260" s="78" t="str">
        <f t="shared" si="53"/>
        <v/>
      </c>
      <c r="R260" s="75"/>
      <c r="S260" s="77">
        <f>IF(X260=TRUE,((IF(Kosovnica!G263=2,Kosovnica!C263+PRIBITEK_TRAK)+IF(Kosovnica!H263=2,Kosovnica!C263+PRIBITEK_TRAK)+IF(Kosovnica!I263=2,Kosovnica!D263+PRIBITEK_TRAK)+IF(Kosovnica!J263=2,Kosovnica!D263+PRIBITEK_TRAK))/1000)*Kosovnica!E263,0)</f>
        <v>0</v>
      </c>
      <c r="T260" s="78" t="str">
        <f t="shared" si="54"/>
        <v/>
      </c>
      <c r="U260" s="47"/>
      <c r="V260" s="7" t="str">
        <f t="shared" si="55"/>
        <v/>
      </c>
      <c r="W260" s="7" t="str">
        <f t="shared" si="45"/>
        <v/>
      </c>
      <c r="X260" s="7" t="str" cm="1">
        <f t="array" ref="X260">IF(B260&lt;&gt;"",IF(SUMPRODUCT(--(ISNUMBER(SEARCH(LEPI36, Kosovnica!K263)))) &gt; 0, TRUE, FALSE),"")</f>
        <v/>
      </c>
      <c r="Z260" s="48" t="str">
        <f t="shared" si="56"/>
        <v/>
      </c>
      <c r="AA260" s="7">
        <f t="shared" si="57"/>
        <v>0</v>
      </c>
    </row>
    <row r="261" spans="1:27" ht="15" x14ac:dyDescent="0.2">
      <c r="A261" s="44">
        <f t="shared" si="46"/>
        <v>249</v>
      </c>
      <c r="B261" s="45" t="str">
        <f>IF(Kosovnica!B264&lt;&gt;"",Kosovnica!B264,"")</f>
        <v/>
      </c>
      <c r="C261" s="46" t="str">
        <f>IF(Kosovnica!L264&lt;&gt;"",Kosovnica!L264,"")</f>
        <v/>
      </c>
      <c r="D261" s="74" t="str">
        <f>IF(B261&lt;&gt;"",(((Kosovnica!C264)*(Kosovnica!D264))*Kosovnica!E264*(IF(X261=TRUE,2,1)))/1000000,"")</f>
        <v/>
      </c>
      <c r="E261" s="74" t="str">
        <f t="shared" si="47"/>
        <v/>
      </c>
      <c r="F261" s="80" t="str">
        <f t="shared" si="48"/>
        <v/>
      </c>
      <c r="G261" s="74" t="str">
        <f t="shared" si="49"/>
        <v/>
      </c>
      <c r="H261" s="76" t="str">
        <f t="shared" si="50"/>
        <v/>
      </c>
      <c r="I261" s="76"/>
      <c r="J261" s="77">
        <f>IF(X261=FALSE,((IF(Kosovnica!G264=1,Kosovnica!C264+PRIBITEK_TRAK)+IF(Kosovnica!H264=1,Kosovnica!C264+PRIBITEK_TRAK)+IF(Kosovnica!I264=1,Kosovnica!D264+PRIBITEK_TRAK)+IF(Kosovnica!J264=1,Kosovnica!D264+PRIBITEK_TRAK))/1000)*Kosovnica!E264,0)</f>
        <v>0</v>
      </c>
      <c r="K261" s="78" t="str">
        <f t="shared" si="51"/>
        <v/>
      </c>
      <c r="L261" s="75"/>
      <c r="M261" s="77">
        <f>IF(X261=FALSE,((IF(Kosovnica!G264=2,Kosovnica!C264+PRIBITEK_TRAK)+IF(Kosovnica!H264=2,Kosovnica!C264+PRIBITEK_TRAK)+IF(Kosovnica!I264=2,Kosovnica!D264+PRIBITEK_TRAK)+IF(Kosovnica!J264=2,Kosovnica!D264+PRIBITEK_TRAK))/1000)*Kosovnica!E264,0)</f>
        <v>0</v>
      </c>
      <c r="N261" s="78" t="str">
        <f t="shared" si="52"/>
        <v/>
      </c>
      <c r="O261" s="75"/>
      <c r="P261" s="77">
        <f>IF(X261=TRUE,((IF(Kosovnica!G264=1,Kosovnica!C264+PRIBITEK_TRAK)+IF(Kosovnica!H264=1,Kosovnica!C264+PRIBITEK_TRAK)+IF(Kosovnica!I264=1,Kosovnica!D264+PRIBITEK_TRAK)+IF(Kosovnica!J264=1,Kosovnica!D264+PRIBITEK_TRAK))/1000)*Kosovnica!E264,0)</f>
        <v>0</v>
      </c>
      <c r="Q261" s="78" t="str">
        <f t="shared" si="53"/>
        <v/>
      </c>
      <c r="R261" s="75"/>
      <c r="S261" s="77">
        <f>IF(X261=TRUE,((IF(Kosovnica!G264=2,Kosovnica!C264+PRIBITEK_TRAK)+IF(Kosovnica!H264=2,Kosovnica!C264+PRIBITEK_TRAK)+IF(Kosovnica!I264=2,Kosovnica!D264+PRIBITEK_TRAK)+IF(Kosovnica!J264=2,Kosovnica!D264+PRIBITEK_TRAK))/1000)*Kosovnica!E264,0)</f>
        <v>0</v>
      </c>
      <c r="T261" s="78" t="str">
        <f t="shared" si="54"/>
        <v/>
      </c>
      <c r="U261" s="47"/>
      <c r="V261" s="7" t="str">
        <f t="shared" si="55"/>
        <v/>
      </c>
      <c r="W261" s="7" t="str">
        <f t="shared" si="45"/>
        <v/>
      </c>
      <c r="X261" s="7" t="str" cm="1">
        <f t="array" ref="X261">IF(B261&lt;&gt;"",IF(SUMPRODUCT(--(ISNUMBER(SEARCH(LEPI36, Kosovnica!K264)))) &gt; 0, TRUE, FALSE),"")</f>
        <v/>
      </c>
      <c r="Z261" s="48" t="str">
        <f t="shared" si="56"/>
        <v/>
      </c>
      <c r="AA261" s="7">
        <f t="shared" si="57"/>
        <v>0</v>
      </c>
    </row>
    <row r="262" spans="1:27" ht="15" x14ac:dyDescent="0.2">
      <c r="A262" s="44">
        <f t="shared" si="46"/>
        <v>250</v>
      </c>
      <c r="B262" s="45" t="str">
        <f>IF(Kosovnica!B265&lt;&gt;"",Kosovnica!B265,"")</f>
        <v/>
      </c>
      <c r="C262" s="46" t="str">
        <f>IF(Kosovnica!L265&lt;&gt;"",Kosovnica!L265,"")</f>
        <v/>
      </c>
      <c r="D262" s="74" t="str">
        <f>IF(B262&lt;&gt;"",(((Kosovnica!C265)*(Kosovnica!D265))*Kosovnica!E265*(IF(X262=TRUE,2,1)))/1000000,"")</f>
        <v/>
      </c>
      <c r="E262" s="74" t="str">
        <f t="shared" si="47"/>
        <v/>
      </c>
      <c r="F262" s="80" t="str">
        <f t="shared" si="48"/>
        <v/>
      </c>
      <c r="G262" s="74" t="str">
        <f t="shared" si="49"/>
        <v/>
      </c>
      <c r="H262" s="76" t="str">
        <f t="shared" si="50"/>
        <v/>
      </c>
      <c r="I262" s="76"/>
      <c r="J262" s="77">
        <f>IF(X262=FALSE,((IF(Kosovnica!G265=1,Kosovnica!C265+PRIBITEK_TRAK)+IF(Kosovnica!H265=1,Kosovnica!C265+PRIBITEK_TRAK)+IF(Kosovnica!I265=1,Kosovnica!D265+PRIBITEK_TRAK)+IF(Kosovnica!J265=1,Kosovnica!D265+PRIBITEK_TRAK))/1000)*Kosovnica!E265,0)</f>
        <v>0</v>
      </c>
      <c r="K262" s="78" t="str">
        <f t="shared" si="51"/>
        <v/>
      </c>
      <c r="L262" s="75"/>
      <c r="M262" s="77">
        <f>IF(X262=FALSE,((IF(Kosovnica!G265=2,Kosovnica!C265+PRIBITEK_TRAK)+IF(Kosovnica!H265=2,Kosovnica!C265+PRIBITEK_TRAK)+IF(Kosovnica!I265=2,Kosovnica!D265+PRIBITEK_TRAK)+IF(Kosovnica!J265=2,Kosovnica!D265+PRIBITEK_TRAK))/1000)*Kosovnica!E265,0)</f>
        <v>0</v>
      </c>
      <c r="N262" s="78" t="str">
        <f t="shared" si="52"/>
        <v/>
      </c>
      <c r="O262" s="75"/>
      <c r="P262" s="77">
        <f>IF(X262=TRUE,((IF(Kosovnica!G265=1,Kosovnica!C265+PRIBITEK_TRAK)+IF(Kosovnica!H265=1,Kosovnica!C265+PRIBITEK_TRAK)+IF(Kosovnica!I265=1,Kosovnica!D265+PRIBITEK_TRAK)+IF(Kosovnica!J265=1,Kosovnica!D265+PRIBITEK_TRAK))/1000)*Kosovnica!E265,0)</f>
        <v>0</v>
      </c>
      <c r="Q262" s="78" t="str">
        <f t="shared" si="53"/>
        <v/>
      </c>
      <c r="R262" s="75"/>
      <c r="S262" s="77">
        <f>IF(X262=TRUE,((IF(Kosovnica!G265=2,Kosovnica!C265+PRIBITEK_TRAK)+IF(Kosovnica!H265=2,Kosovnica!C265+PRIBITEK_TRAK)+IF(Kosovnica!I265=2,Kosovnica!D265+PRIBITEK_TRAK)+IF(Kosovnica!J265=2,Kosovnica!D265+PRIBITEK_TRAK))/1000)*Kosovnica!E265,0)</f>
        <v>0</v>
      </c>
      <c r="T262" s="78" t="str">
        <f t="shared" si="54"/>
        <v/>
      </c>
      <c r="U262" s="47"/>
      <c r="V262" s="7" t="str">
        <f t="shared" si="55"/>
        <v/>
      </c>
      <c r="W262" s="7" t="str">
        <f t="shared" si="45"/>
        <v/>
      </c>
      <c r="X262" s="7" t="str" cm="1">
        <f t="array" ref="X262">IF(B262&lt;&gt;"",IF(SUMPRODUCT(--(ISNUMBER(SEARCH(LEPI36, Kosovnica!K265)))) &gt; 0, TRUE, FALSE),"")</f>
        <v/>
      </c>
      <c r="Z262" s="48" t="str">
        <f t="shared" si="56"/>
        <v/>
      </c>
      <c r="AA262" s="7">
        <f t="shared" si="57"/>
        <v>0</v>
      </c>
    </row>
    <row r="263" spans="1:27" ht="15" x14ac:dyDescent="0.2">
      <c r="A263" s="44">
        <f t="shared" si="46"/>
        <v>251</v>
      </c>
      <c r="B263" s="45" t="str">
        <f>IF(Kosovnica!B266&lt;&gt;"",Kosovnica!B266,"")</f>
        <v/>
      </c>
      <c r="C263" s="46" t="str">
        <f>IF(Kosovnica!L266&lt;&gt;"",Kosovnica!L266,"")</f>
        <v/>
      </c>
      <c r="D263" s="74" t="str">
        <f>IF(B263&lt;&gt;"",(((Kosovnica!C266)*(Kosovnica!D266))*Kosovnica!E266*(IF(X263=TRUE,2,1)))/1000000,"")</f>
        <v/>
      </c>
      <c r="E263" s="74" t="str">
        <f t="shared" si="47"/>
        <v/>
      </c>
      <c r="F263" s="80" t="str">
        <f t="shared" si="48"/>
        <v/>
      </c>
      <c r="G263" s="74" t="str">
        <f t="shared" si="49"/>
        <v/>
      </c>
      <c r="H263" s="76" t="str">
        <f t="shared" si="50"/>
        <v/>
      </c>
      <c r="I263" s="76"/>
      <c r="J263" s="77">
        <f>IF(X263=FALSE,((IF(Kosovnica!G266=1,Kosovnica!C266+PRIBITEK_TRAK)+IF(Kosovnica!H266=1,Kosovnica!C266+PRIBITEK_TRAK)+IF(Kosovnica!I266=1,Kosovnica!D266+PRIBITEK_TRAK)+IF(Kosovnica!J266=1,Kosovnica!D266+PRIBITEK_TRAK))/1000)*Kosovnica!E266,0)</f>
        <v>0</v>
      </c>
      <c r="K263" s="78" t="str">
        <f t="shared" si="51"/>
        <v/>
      </c>
      <c r="L263" s="75"/>
      <c r="M263" s="77">
        <f>IF(X263=FALSE,((IF(Kosovnica!G266=2,Kosovnica!C266+PRIBITEK_TRAK)+IF(Kosovnica!H266=2,Kosovnica!C266+PRIBITEK_TRAK)+IF(Kosovnica!I266=2,Kosovnica!D266+PRIBITEK_TRAK)+IF(Kosovnica!J266=2,Kosovnica!D266+PRIBITEK_TRAK))/1000)*Kosovnica!E266,0)</f>
        <v>0</v>
      </c>
      <c r="N263" s="78" t="str">
        <f t="shared" si="52"/>
        <v/>
      </c>
      <c r="O263" s="75"/>
      <c r="P263" s="77">
        <f>IF(X263=TRUE,((IF(Kosovnica!G266=1,Kosovnica!C266+PRIBITEK_TRAK)+IF(Kosovnica!H266=1,Kosovnica!C266+PRIBITEK_TRAK)+IF(Kosovnica!I266=1,Kosovnica!D266+PRIBITEK_TRAK)+IF(Kosovnica!J266=1,Kosovnica!D266+PRIBITEK_TRAK))/1000)*Kosovnica!E266,0)</f>
        <v>0</v>
      </c>
      <c r="Q263" s="78" t="str">
        <f t="shared" si="53"/>
        <v/>
      </c>
      <c r="R263" s="75"/>
      <c r="S263" s="77">
        <f>IF(X263=TRUE,((IF(Kosovnica!G266=2,Kosovnica!C266+PRIBITEK_TRAK)+IF(Kosovnica!H266=2,Kosovnica!C266+PRIBITEK_TRAK)+IF(Kosovnica!I266=2,Kosovnica!D266+PRIBITEK_TRAK)+IF(Kosovnica!J266=2,Kosovnica!D266+PRIBITEK_TRAK))/1000)*Kosovnica!E266,0)</f>
        <v>0</v>
      </c>
      <c r="T263" s="78" t="str">
        <f t="shared" si="54"/>
        <v/>
      </c>
      <c r="U263" s="47"/>
      <c r="V263" s="7" t="str">
        <f t="shared" si="55"/>
        <v/>
      </c>
      <c r="W263" s="7" t="str">
        <f t="shared" si="45"/>
        <v/>
      </c>
      <c r="X263" s="7" t="str" cm="1">
        <f t="array" ref="X263">IF(B263&lt;&gt;"",IF(SUMPRODUCT(--(ISNUMBER(SEARCH(LEPI36, Kosovnica!K266)))) &gt; 0, TRUE, FALSE),"")</f>
        <v/>
      </c>
      <c r="Z263" s="48" t="str">
        <f t="shared" si="56"/>
        <v/>
      </c>
      <c r="AA263" s="7">
        <f t="shared" si="57"/>
        <v>0</v>
      </c>
    </row>
    <row r="264" spans="1:27" ht="15" x14ac:dyDescent="0.2">
      <c r="A264" s="44">
        <f t="shared" si="46"/>
        <v>252</v>
      </c>
      <c r="B264" s="45" t="str">
        <f>IF(Kosovnica!B267&lt;&gt;"",Kosovnica!B267,"")</f>
        <v/>
      </c>
      <c r="C264" s="46" t="str">
        <f>IF(Kosovnica!L267&lt;&gt;"",Kosovnica!L267,"")</f>
        <v/>
      </c>
      <c r="D264" s="74" t="str">
        <f>IF(B264&lt;&gt;"",(((Kosovnica!C267)*(Kosovnica!D267))*Kosovnica!E267*(IF(X264=TRUE,2,1)))/1000000,"")</f>
        <v/>
      </c>
      <c r="E264" s="74" t="str">
        <f t="shared" si="47"/>
        <v/>
      </c>
      <c r="F264" s="80" t="str">
        <f t="shared" si="48"/>
        <v/>
      </c>
      <c r="G264" s="74" t="str">
        <f t="shared" si="49"/>
        <v/>
      </c>
      <c r="H264" s="76" t="str">
        <f t="shared" si="50"/>
        <v/>
      </c>
      <c r="I264" s="76"/>
      <c r="J264" s="77">
        <f>IF(X264=FALSE,((IF(Kosovnica!G267=1,Kosovnica!C267+PRIBITEK_TRAK)+IF(Kosovnica!H267=1,Kosovnica!C267+PRIBITEK_TRAK)+IF(Kosovnica!I267=1,Kosovnica!D267+PRIBITEK_TRAK)+IF(Kosovnica!J267=1,Kosovnica!D267+PRIBITEK_TRAK))/1000)*Kosovnica!E267,0)</f>
        <v>0</v>
      </c>
      <c r="K264" s="78" t="str">
        <f t="shared" si="51"/>
        <v/>
      </c>
      <c r="L264" s="75"/>
      <c r="M264" s="77">
        <f>IF(X264=FALSE,((IF(Kosovnica!G267=2,Kosovnica!C267+PRIBITEK_TRAK)+IF(Kosovnica!H267=2,Kosovnica!C267+PRIBITEK_TRAK)+IF(Kosovnica!I267=2,Kosovnica!D267+PRIBITEK_TRAK)+IF(Kosovnica!J267=2,Kosovnica!D267+PRIBITEK_TRAK))/1000)*Kosovnica!E267,0)</f>
        <v>0</v>
      </c>
      <c r="N264" s="78" t="str">
        <f t="shared" si="52"/>
        <v/>
      </c>
      <c r="O264" s="75"/>
      <c r="P264" s="77">
        <f>IF(X264=TRUE,((IF(Kosovnica!G267=1,Kosovnica!C267+PRIBITEK_TRAK)+IF(Kosovnica!H267=1,Kosovnica!C267+PRIBITEK_TRAK)+IF(Kosovnica!I267=1,Kosovnica!D267+PRIBITEK_TRAK)+IF(Kosovnica!J267=1,Kosovnica!D267+PRIBITEK_TRAK))/1000)*Kosovnica!E267,0)</f>
        <v>0</v>
      </c>
      <c r="Q264" s="78" t="str">
        <f t="shared" si="53"/>
        <v/>
      </c>
      <c r="R264" s="75"/>
      <c r="S264" s="77">
        <f>IF(X264=TRUE,((IF(Kosovnica!G267=2,Kosovnica!C267+PRIBITEK_TRAK)+IF(Kosovnica!H267=2,Kosovnica!C267+PRIBITEK_TRAK)+IF(Kosovnica!I267=2,Kosovnica!D267+PRIBITEK_TRAK)+IF(Kosovnica!J267=2,Kosovnica!D267+PRIBITEK_TRAK))/1000)*Kosovnica!E267,0)</f>
        <v>0</v>
      </c>
      <c r="T264" s="78" t="str">
        <f t="shared" si="54"/>
        <v/>
      </c>
      <c r="U264" s="47"/>
      <c r="V264" s="7" t="str">
        <f t="shared" si="55"/>
        <v/>
      </c>
      <c r="W264" s="7" t="str">
        <f t="shared" si="45"/>
        <v/>
      </c>
      <c r="X264" s="7" t="str" cm="1">
        <f t="array" ref="X264">IF(B264&lt;&gt;"",IF(SUMPRODUCT(--(ISNUMBER(SEARCH(LEPI36, Kosovnica!K267)))) &gt; 0, TRUE, FALSE),"")</f>
        <v/>
      </c>
      <c r="Z264" s="48" t="str">
        <f t="shared" si="56"/>
        <v/>
      </c>
      <c r="AA264" s="7">
        <f t="shared" si="57"/>
        <v>0</v>
      </c>
    </row>
    <row r="265" spans="1:27" ht="15" x14ac:dyDescent="0.2">
      <c r="A265" s="44">
        <f t="shared" si="46"/>
        <v>253</v>
      </c>
      <c r="B265" s="45" t="str">
        <f>IF(Kosovnica!B268&lt;&gt;"",Kosovnica!B268,"")</f>
        <v/>
      </c>
      <c r="C265" s="46" t="str">
        <f>IF(Kosovnica!L268&lt;&gt;"",Kosovnica!L268,"")</f>
        <v/>
      </c>
      <c r="D265" s="74" t="str">
        <f>IF(B265&lt;&gt;"",(((Kosovnica!C268)*(Kosovnica!D268))*Kosovnica!E268*(IF(X265=TRUE,2,1)))/1000000,"")</f>
        <v/>
      </c>
      <c r="E265" s="74" t="str">
        <f t="shared" si="47"/>
        <v/>
      </c>
      <c r="F265" s="80" t="str">
        <f t="shared" si="48"/>
        <v/>
      </c>
      <c r="G265" s="74" t="str">
        <f t="shared" si="49"/>
        <v/>
      </c>
      <c r="H265" s="76" t="str">
        <f t="shared" si="50"/>
        <v/>
      </c>
      <c r="I265" s="76"/>
      <c r="J265" s="77">
        <f>IF(X265=FALSE,((IF(Kosovnica!G268=1,Kosovnica!C268+PRIBITEK_TRAK)+IF(Kosovnica!H268=1,Kosovnica!C268+PRIBITEK_TRAK)+IF(Kosovnica!I268=1,Kosovnica!D268+PRIBITEK_TRAK)+IF(Kosovnica!J268=1,Kosovnica!D268+PRIBITEK_TRAK))/1000)*Kosovnica!E268,0)</f>
        <v>0</v>
      </c>
      <c r="K265" s="78" t="str">
        <f t="shared" si="51"/>
        <v/>
      </c>
      <c r="L265" s="75"/>
      <c r="M265" s="77">
        <f>IF(X265=FALSE,((IF(Kosovnica!G268=2,Kosovnica!C268+PRIBITEK_TRAK)+IF(Kosovnica!H268=2,Kosovnica!C268+PRIBITEK_TRAK)+IF(Kosovnica!I268=2,Kosovnica!D268+PRIBITEK_TRAK)+IF(Kosovnica!J268=2,Kosovnica!D268+PRIBITEK_TRAK))/1000)*Kosovnica!E268,0)</f>
        <v>0</v>
      </c>
      <c r="N265" s="78" t="str">
        <f t="shared" si="52"/>
        <v/>
      </c>
      <c r="O265" s="75"/>
      <c r="P265" s="77">
        <f>IF(X265=TRUE,((IF(Kosovnica!G268=1,Kosovnica!C268+PRIBITEK_TRAK)+IF(Kosovnica!H268=1,Kosovnica!C268+PRIBITEK_TRAK)+IF(Kosovnica!I268=1,Kosovnica!D268+PRIBITEK_TRAK)+IF(Kosovnica!J268=1,Kosovnica!D268+PRIBITEK_TRAK))/1000)*Kosovnica!E268,0)</f>
        <v>0</v>
      </c>
      <c r="Q265" s="78" t="str">
        <f t="shared" si="53"/>
        <v/>
      </c>
      <c r="R265" s="75"/>
      <c r="S265" s="77">
        <f>IF(X265=TRUE,((IF(Kosovnica!G268=2,Kosovnica!C268+PRIBITEK_TRAK)+IF(Kosovnica!H268=2,Kosovnica!C268+PRIBITEK_TRAK)+IF(Kosovnica!I268=2,Kosovnica!D268+PRIBITEK_TRAK)+IF(Kosovnica!J268=2,Kosovnica!D268+PRIBITEK_TRAK))/1000)*Kosovnica!E268,0)</f>
        <v>0</v>
      </c>
      <c r="T265" s="78" t="str">
        <f t="shared" si="54"/>
        <v/>
      </c>
      <c r="U265" s="47"/>
      <c r="V265" s="7" t="str">
        <f t="shared" si="55"/>
        <v/>
      </c>
      <c r="W265" s="7" t="str">
        <f t="shared" si="45"/>
        <v/>
      </c>
      <c r="X265" s="7" t="str" cm="1">
        <f t="array" ref="X265">IF(B265&lt;&gt;"",IF(SUMPRODUCT(--(ISNUMBER(SEARCH(LEPI36, Kosovnica!K268)))) &gt; 0, TRUE, FALSE),"")</f>
        <v/>
      </c>
      <c r="Z265" s="48" t="str">
        <f t="shared" si="56"/>
        <v/>
      </c>
      <c r="AA265" s="7">
        <f t="shared" si="57"/>
        <v>0</v>
      </c>
    </row>
    <row r="266" spans="1:27" ht="15" x14ac:dyDescent="0.2">
      <c r="A266" s="44">
        <f t="shared" si="46"/>
        <v>254</v>
      </c>
      <c r="B266" s="45" t="str">
        <f>IF(Kosovnica!B269&lt;&gt;"",Kosovnica!B269,"")</f>
        <v/>
      </c>
      <c r="C266" s="46" t="str">
        <f>IF(Kosovnica!L269&lt;&gt;"",Kosovnica!L269,"")</f>
        <v/>
      </c>
      <c r="D266" s="74" t="str">
        <f>IF(B266&lt;&gt;"",(((Kosovnica!C269)*(Kosovnica!D269))*Kosovnica!E269*(IF(X266=TRUE,2,1)))/1000000,"")</f>
        <v/>
      </c>
      <c r="E266" s="74" t="str">
        <f t="shared" si="47"/>
        <v/>
      </c>
      <c r="F266" s="80" t="str">
        <f t="shared" si="48"/>
        <v/>
      </c>
      <c r="G266" s="74" t="str">
        <f t="shared" si="49"/>
        <v/>
      </c>
      <c r="H266" s="76" t="str">
        <f t="shared" si="50"/>
        <v/>
      </c>
      <c r="I266" s="76"/>
      <c r="J266" s="77">
        <f>IF(X266=FALSE,((IF(Kosovnica!G269=1,Kosovnica!C269+PRIBITEK_TRAK)+IF(Kosovnica!H269=1,Kosovnica!C269+PRIBITEK_TRAK)+IF(Kosovnica!I269=1,Kosovnica!D269+PRIBITEK_TRAK)+IF(Kosovnica!J269=1,Kosovnica!D269+PRIBITEK_TRAK))/1000)*Kosovnica!E269,0)</f>
        <v>0</v>
      </c>
      <c r="K266" s="78" t="str">
        <f t="shared" si="51"/>
        <v/>
      </c>
      <c r="L266" s="75"/>
      <c r="M266" s="77">
        <f>IF(X266=FALSE,((IF(Kosovnica!G269=2,Kosovnica!C269+PRIBITEK_TRAK)+IF(Kosovnica!H269=2,Kosovnica!C269+PRIBITEK_TRAK)+IF(Kosovnica!I269=2,Kosovnica!D269+PRIBITEK_TRAK)+IF(Kosovnica!J269=2,Kosovnica!D269+PRIBITEK_TRAK))/1000)*Kosovnica!E269,0)</f>
        <v>0</v>
      </c>
      <c r="N266" s="78" t="str">
        <f t="shared" si="52"/>
        <v/>
      </c>
      <c r="O266" s="75"/>
      <c r="P266" s="77">
        <f>IF(X266=TRUE,((IF(Kosovnica!G269=1,Kosovnica!C269+PRIBITEK_TRAK)+IF(Kosovnica!H269=1,Kosovnica!C269+PRIBITEK_TRAK)+IF(Kosovnica!I269=1,Kosovnica!D269+PRIBITEK_TRAK)+IF(Kosovnica!J269=1,Kosovnica!D269+PRIBITEK_TRAK))/1000)*Kosovnica!E269,0)</f>
        <v>0</v>
      </c>
      <c r="Q266" s="78" t="str">
        <f t="shared" si="53"/>
        <v/>
      </c>
      <c r="R266" s="75"/>
      <c r="S266" s="77">
        <f>IF(X266=TRUE,((IF(Kosovnica!G269=2,Kosovnica!C269+PRIBITEK_TRAK)+IF(Kosovnica!H269=2,Kosovnica!C269+PRIBITEK_TRAK)+IF(Kosovnica!I269=2,Kosovnica!D269+PRIBITEK_TRAK)+IF(Kosovnica!J269=2,Kosovnica!D269+PRIBITEK_TRAK))/1000)*Kosovnica!E269,0)</f>
        <v>0</v>
      </c>
      <c r="T266" s="78" t="str">
        <f t="shared" si="54"/>
        <v/>
      </c>
      <c r="U266" s="47"/>
      <c r="V266" s="7" t="str">
        <f t="shared" si="55"/>
        <v/>
      </c>
      <c r="W266" s="7" t="str">
        <f t="shared" si="45"/>
        <v/>
      </c>
      <c r="X266" s="7" t="str" cm="1">
        <f t="array" ref="X266">IF(B266&lt;&gt;"",IF(SUMPRODUCT(--(ISNUMBER(SEARCH(LEPI36, Kosovnica!K269)))) &gt; 0, TRUE, FALSE),"")</f>
        <v/>
      </c>
      <c r="Z266" s="48" t="str">
        <f t="shared" si="56"/>
        <v/>
      </c>
      <c r="AA266" s="7">
        <f t="shared" si="57"/>
        <v>0</v>
      </c>
    </row>
    <row r="267" spans="1:27" ht="15" x14ac:dyDescent="0.2">
      <c r="A267" s="44">
        <f t="shared" si="46"/>
        <v>255</v>
      </c>
      <c r="B267" s="45" t="str">
        <f>IF(Kosovnica!B270&lt;&gt;"",Kosovnica!B270,"")</f>
        <v/>
      </c>
      <c r="C267" s="46" t="str">
        <f>IF(Kosovnica!L270&lt;&gt;"",Kosovnica!L270,"")</f>
        <v/>
      </c>
      <c r="D267" s="74" t="str">
        <f>IF(B267&lt;&gt;"",(((Kosovnica!C270)*(Kosovnica!D270))*Kosovnica!E270*(IF(X267=TRUE,2,1)))/1000000,"")</f>
        <v/>
      </c>
      <c r="E267" s="74" t="str">
        <f t="shared" si="47"/>
        <v/>
      </c>
      <c r="F267" s="80" t="str">
        <f t="shared" si="48"/>
        <v/>
      </c>
      <c r="G267" s="74" t="str">
        <f t="shared" si="49"/>
        <v/>
      </c>
      <c r="H267" s="76" t="str">
        <f t="shared" si="50"/>
        <v/>
      </c>
      <c r="I267" s="76"/>
      <c r="J267" s="77">
        <f>IF(X267=FALSE,((IF(Kosovnica!G270=1,Kosovnica!C270+PRIBITEK_TRAK)+IF(Kosovnica!H270=1,Kosovnica!C270+PRIBITEK_TRAK)+IF(Kosovnica!I270=1,Kosovnica!D270+PRIBITEK_TRAK)+IF(Kosovnica!J270=1,Kosovnica!D270+PRIBITEK_TRAK))/1000)*Kosovnica!E270,0)</f>
        <v>0</v>
      </c>
      <c r="K267" s="78" t="str">
        <f t="shared" si="51"/>
        <v/>
      </c>
      <c r="L267" s="75"/>
      <c r="M267" s="77">
        <f>IF(X267=FALSE,((IF(Kosovnica!G270=2,Kosovnica!C270+PRIBITEK_TRAK)+IF(Kosovnica!H270=2,Kosovnica!C270+PRIBITEK_TRAK)+IF(Kosovnica!I270=2,Kosovnica!D270+PRIBITEK_TRAK)+IF(Kosovnica!J270=2,Kosovnica!D270+PRIBITEK_TRAK))/1000)*Kosovnica!E270,0)</f>
        <v>0</v>
      </c>
      <c r="N267" s="78" t="str">
        <f t="shared" si="52"/>
        <v/>
      </c>
      <c r="O267" s="75"/>
      <c r="P267" s="77">
        <f>IF(X267=TRUE,((IF(Kosovnica!G270=1,Kosovnica!C270+PRIBITEK_TRAK)+IF(Kosovnica!H270=1,Kosovnica!C270+PRIBITEK_TRAK)+IF(Kosovnica!I270=1,Kosovnica!D270+PRIBITEK_TRAK)+IF(Kosovnica!J270=1,Kosovnica!D270+PRIBITEK_TRAK))/1000)*Kosovnica!E270,0)</f>
        <v>0</v>
      </c>
      <c r="Q267" s="78" t="str">
        <f t="shared" si="53"/>
        <v/>
      </c>
      <c r="R267" s="75"/>
      <c r="S267" s="77">
        <f>IF(X267=TRUE,((IF(Kosovnica!G270=2,Kosovnica!C270+PRIBITEK_TRAK)+IF(Kosovnica!H270=2,Kosovnica!C270+PRIBITEK_TRAK)+IF(Kosovnica!I270=2,Kosovnica!D270+PRIBITEK_TRAK)+IF(Kosovnica!J270=2,Kosovnica!D270+PRIBITEK_TRAK))/1000)*Kosovnica!E270,0)</f>
        <v>0</v>
      </c>
      <c r="T267" s="78" t="str">
        <f t="shared" si="54"/>
        <v/>
      </c>
      <c r="U267" s="47"/>
      <c r="V267" s="7" t="str">
        <f t="shared" si="55"/>
        <v/>
      </c>
      <c r="W267" s="7" t="str">
        <f t="shared" si="45"/>
        <v/>
      </c>
      <c r="X267" s="7" t="str" cm="1">
        <f t="array" ref="X267">IF(B267&lt;&gt;"",IF(SUMPRODUCT(--(ISNUMBER(SEARCH(LEPI36, Kosovnica!K270)))) &gt; 0, TRUE, FALSE),"")</f>
        <v/>
      </c>
      <c r="Z267" s="48" t="str">
        <f t="shared" si="56"/>
        <v/>
      </c>
      <c r="AA267" s="7">
        <f t="shared" si="57"/>
        <v>0</v>
      </c>
    </row>
    <row r="268" spans="1:27" ht="15" x14ac:dyDescent="0.2">
      <c r="A268" s="44">
        <f t="shared" si="46"/>
        <v>256</v>
      </c>
      <c r="B268" s="45" t="str">
        <f>IF(Kosovnica!B271&lt;&gt;"",Kosovnica!B271,"")</f>
        <v/>
      </c>
      <c r="C268" s="46" t="str">
        <f>IF(Kosovnica!L271&lt;&gt;"",Kosovnica!L271,"")</f>
        <v/>
      </c>
      <c r="D268" s="74" t="str">
        <f>IF(B268&lt;&gt;"",(((Kosovnica!C271)*(Kosovnica!D271))*Kosovnica!E271*(IF(X268=TRUE,2,1)))/1000000,"")</f>
        <v/>
      </c>
      <c r="E268" s="74" t="str">
        <f t="shared" si="47"/>
        <v/>
      </c>
      <c r="F268" s="80" t="str">
        <f t="shared" si="48"/>
        <v/>
      </c>
      <c r="G268" s="74" t="str">
        <f t="shared" si="49"/>
        <v/>
      </c>
      <c r="H268" s="76" t="str">
        <f t="shared" si="50"/>
        <v/>
      </c>
      <c r="I268" s="76"/>
      <c r="J268" s="77">
        <f>IF(X268=FALSE,((IF(Kosovnica!G271=1,Kosovnica!C271+PRIBITEK_TRAK)+IF(Kosovnica!H271=1,Kosovnica!C271+PRIBITEK_TRAK)+IF(Kosovnica!I271=1,Kosovnica!D271+PRIBITEK_TRAK)+IF(Kosovnica!J271=1,Kosovnica!D271+PRIBITEK_TRAK))/1000)*Kosovnica!E271,0)</f>
        <v>0</v>
      </c>
      <c r="K268" s="78" t="str">
        <f t="shared" si="51"/>
        <v/>
      </c>
      <c r="L268" s="75"/>
      <c r="M268" s="77">
        <f>IF(X268=FALSE,((IF(Kosovnica!G271=2,Kosovnica!C271+PRIBITEK_TRAK)+IF(Kosovnica!H271=2,Kosovnica!C271+PRIBITEK_TRAK)+IF(Kosovnica!I271=2,Kosovnica!D271+PRIBITEK_TRAK)+IF(Kosovnica!J271=2,Kosovnica!D271+PRIBITEK_TRAK))/1000)*Kosovnica!E271,0)</f>
        <v>0</v>
      </c>
      <c r="N268" s="78" t="str">
        <f t="shared" si="52"/>
        <v/>
      </c>
      <c r="O268" s="75"/>
      <c r="P268" s="77">
        <f>IF(X268=TRUE,((IF(Kosovnica!G271=1,Kosovnica!C271+PRIBITEK_TRAK)+IF(Kosovnica!H271=1,Kosovnica!C271+PRIBITEK_TRAK)+IF(Kosovnica!I271=1,Kosovnica!D271+PRIBITEK_TRAK)+IF(Kosovnica!J271=1,Kosovnica!D271+PRIBITEK_TRAK))/1000)*Kosovnica!E271,0)</f>
        <v>0</v>
      </c>
      <c r="Q268" s="78" t="str">
        <f t="shared" si="53"/>
        <v/>
      </c>
      <c r="R268" s="75"/>
      <c r="S268" s="77">
        <f>IF(X268=TRUE,((IF(Kosovnica!G271=2,Kosovnica!C271+PRIBITEK_TRAK)+IF(Kosovnica!H271=2,Kosovnica!C271+PRIBITEK_TRAK)+IF(Kosovnica!I271=2,Kosovnica!D271+PRIBITEK_TRAK)+IF(Kosovnica!J271=2,Kosovnica!D271+PRIBITEK_TRAK))/1000)*Kosovnica!E271,0)</f>
        <v>0</v>
      </c>
      <c r="T268" s="78" t="str">
        <f t="shared" si="54"/>
        <v/>
      </c>
      <c r="U268" s="47"/>
      <c r="V268" s="7" t="str">
        <f t="shared" si="55"/>
        <v/>
      </c>
      <c r="W268" s="7" t="str">
        <f t="shared" si="45"/>
        <v/>
      </c>
      <c r="X268" s="7" t="str" cm="1">
        <f t="array" ref="X268">IF(B268&lt;&gt;"",IF(SUMPRODUCT(--(ISNUMBER(SEARCH(LEPI36, Kosovnica!K271)))) &gt; 0, TRUE, FALSE),"")</f>
        <v/>
      </c>
      <c r="Z268" s="48" t="str">
        <f t="shared" si="56"/>
        <v/>
      </c>
      <c r="AA268" s="7">
        <f t="shared" si="57"/>
        <v>0</v>
      </c>
    </row>
    <row r="269" spans="1:27" ht="15" x14ac:dyDescent="0.2">
      <c r="A269" s="44">
        <f t="shared" si="46"/>
        <v>257</v>
      </c>
      <c r="B269" s="45" t="str">
        <f>IF(Kosovnica!B272&lt;&gt;"",Kosovnica!B272,"")</f>
        <v/>
      </c>
      <c r="C269" s="46" t="str">
        <f>IF(Kosovnica!L272&lt;&gt;"",Kosovnica!L272,"")</f>
        <v/>
      </c>
      <c r="D269" s="74" t="str">
        <f>IF(B269&lt;&gt;"",(((Kosovnica!C272)*(Kosovnica!D272))*Kosovnica!E272*(IF(X269=TRUE,2,1)))/1000000,"")</f>
        <v/>
      </c>
      <c r="E269" s="74" t="str">
        <f t="shared" si="47"/>
        <v/>
      </c>
      <c r="F269" s="80" t="str">
        <f t="shared" si="48"/>
        <v/>
      </c>
      <c r="G269" s="74" t="str">
        <f t="shared" si="49"/>
        <v/>
      </c>
      <c r="H269" s="76" t="str">
        <f t="shared" si="50"/>
        <v/>
      </c>
      <c r="I269" s="76"/>
      <c r="J269" s="77">
        <f>IF(X269=FALSE,((IF(Kosovnica!G272=1,Kosovnica!C272+PRIBITEK_TRAK)+IF(Kosovnica!H272=1,Kosovnica!C272+PRIBITEK_TRAK)+IF(Kosovnica!I272=1,Kosovnica!D272+PRIBITEK_TRAK)+IF(Kosovnica!J272=1,Kosovnica!D272+PRIBITEK_TRAK))/1000)*Kosovnica!E272,0)</f>
        <v>0</v>
      </c>
      <c r="K269" s="78" t="str">
        <f t="shared" si="51"/>
        <v/>
      </c>
      <c r="L269" s="75"/>
      <c r="M269" s="77">
        <f>IF(X269=FALSE,((IF(Kosovnica!G272=2,Kosovnica!C272+PRIBITEK_TRAK)+IF(Kosovnica!H272=2,Kosovnica!C272+PRIBITEK_TRAK)+IF(Kosovnica!I272=2,Kosovnica!D272+PRIBITEK_TRAK)+IF(Kosovnica!J272=2,Kosovnica!D272+PRIBITEK_TRAK))/1000)*Kosovnica!E272,0)</f>
        <v>0</v>
      </c>
      <c r="N269" s="78" t="str">
        <f t="shared" si="52"/>
        <v/>
      </c>
      <c r="O269" s="75"/>
      <c r="P269" s="77">
        <f>IF(X269=TRUE,((IF(Kosovnica!G272=1,Kosovnica!C272+PRIBITEK_TRAK)+IF(Kosovnica!H272=1,Kosovnica!C272+PRIBITEK_TRAK)+IF(Kosovnica!I272=1,Kosovnica!D272+PRIBITEK_TRAK)+IF(Kosovnica!J272=1,Kosovnica!D272+PRIBITEK_TRAK))/1000)*Kosovnica!E272,0)</f>
        <v>0</v>
      </c>
      <c r="Q269" s="78" t="str">
        <f t="shared" si="53"/>
        <v/>
      </c>
      <c r="R269" s="75"/>
      <c r="S269" s="77">
        <f>IF(X269=TRUE,((IF(Kosovnica!G272=2,Kosovnica!C272+PRIBITEK_TRAK)+IF(Kosovnica!H272=2,Kosovnica!C272+PRIBITEK_TRAK)+IF(Kosovnica!I272=2,Kosovnica!D272+PRIBITEK_TRAK)+IF(Kosovnica!J272=2,Kosovnica!D272+PRIBITEK_TRAK))/1000)*Kosovnica!E272,0)</f>
        <v>0</v>
      </c>
      <c r="T269" s="78" t="str">
        <f t="shared" si="54"/>
        <v/>
      </c>
      <c r="U269" s="47"/>
      <c r="V269" s="7" t="str">
        <f t="shared" si="55"/>
        <v/>
      </c>
      <c r="W269" s="7" t="str">
        <f t="shared" ref="W269:W332" si="58">IFERROR(IF(AND(VLOOKUP(B269,DEKORJI_PODATKI,6,FALSE)=18,X269=TRUE),36,VLOOKUP(B269,DEKORJI_PODATKI,6,FALSE)),"")</f>
        <v/>
      </c>
      <c r="X269" s="7" t="str" cm="1">
        <f t="array" ref="X269">IF(B269&lt;&gt;"",IF(SUMPRODUCT(--(ISNUMBER(SEARCH(LEPI36, Kosovnica!K272)))) &gt; 0, TRUE, FALSE),"")</f>
        <v/>
      </c>
      <c r="Z269" s="48" t="str">
        <f t="shared" si="56"/>
        <v/>
      </c>
      <c r="AA269" s="7">
        <f t="shared" si="57"/>
        <v>0</v>
      </c>
    </row>
    <row r="270" spans="1:27" ht="15" x14ac:dyDescent="0.2">
      <c r="A270" s="44">
        <f t="shared" ref="A270:A333" si="59">IF(ISNUMBER(A269),A269+1,1)</f>
        <v>258</v>
      </c>
      <c r="B270" s="45" t="str">
        <f>IF(Kosovnica!B273&lt;&gt;"",Kosovnica!B273,"")</f>
        <v/>
      </c>
      <c r="C270" s="46" t="str">
        <f>IF(Kosovnica!L273&lt;&gt;"",Kosovnica!L273,"")</f>
        <v/>
      </c>
      <c r="D270" s="74" t="str">
        <f>IF(B270&lt;&gt;"",(((Kosovnica!C273)*(Kosovnica!D273))*Kosovnica!E273*(IF(X270=TRUE,2,1)))/1000000,"")</f>
        <v/>
      </c>
      <c r="E270" s="74" t="str">
        <f t="shared" ref="E270:E333" si="60">IFERROR(IF(B270=B269,IFERROR(E269+D270,""),D270),"")</f>
        <v/>
      </c>
      <c r="F270" s="80" t="str">
        <f t="shared" ref="F270:F333" si="61">IFERROR(IF(B270=B271,"",CEILING(E270/(((VLOOKUP(B270,DEKORJI_PODATKI,4,FALSE)*VLOOKUP(B270,DEKORJI_PODATKI,5,FALSE))/1000000)*IF(VLOOKUP(B270,DEKORJI_PODATKI,2,FALSE)=1,Y_GRAIN,N_GRAIN)),0.5)),"")</f>
        <v/>
      </c>
      <c r="G270" s="74" t="str">
        <f t="shared" ref="G270:G333" si="62">IFERROR(F270*((VLOOKUP(B270,DEKORJI_PODATKI,4,FALSE)*VLOOKUP(B270,DEKORJI_PODATKI,5,FALSE))/1000000),"")</f>
        <v/>
      </c>
      <c r="H270" s="76" t="str">
        <f t="shared" ref="H270:H333" si="63">IFERROR(F270*VLOOKUP(B270,DEKORJI_PODATKI,7,FALSE),"")</f>
        <v/>
      </c>
      <c r="I270" s="76"/>
      <c r="J270" s="77">
        <f>IF(X270=FALSE,((IF(Kosovnica!G273=1,Kosovnica!C273+PRIBITEK_TRAK)+IF(Kosovnica!H273=1,Kosovnica!C273+PRIBITEK_TRAK)+IF(Kosovnica!I273=1,Kosovnica!D273+PRIBITEK_TRAK)+IF(Kosovnica!J273=1,Kosovnica!D273+PRIBITEK_TRAK))/1000)*Kosovnica!E273,0)</f>
        <v>0</v>
      </c>
      <c r="K270" s="78" t="str">
        <f t="shared" ref="K270:K333" si="64">IF(B270="","",IFERROR(IF(B270=B269,IFERROR(K269+J270,""),J270),""))</f>
        <v/>
      </c>
      <c r="L270" s="75"/>
      <c r="M270" s="77">
        <f>IF(X270=FALSE,((IF(Kosovnica!G273=2,Kosovnica!C273+PRIBITEK_TRAK)+IF(Kosovnica!H273=2,Kosovnica!C273+PRIBITEK_TRAK)+IF(Kosovnica!I273=2,Kosovnica!D273+PRIBITEK_TRAK)+IF(Kosovnica!J273=2,Kosovnica!D273+PRIBITEK_TRAK))/1000)*Kosovnica!E273,0)</f>
        <v>0</v>
      </c>
      <c r="N270" s="78" t="str">
        <f t="shared" ref="N270:N333" si="65">IF(B270="","",IFERROR(IF(B270=B269,IFERROR(N269+M270,0),M270),""))</f>
        <v/>
      </c>
      <c r="O270" s="75"/>
      <c r="P270" s="77">
        <f>IF(X270=TRUE,((IF(Kosovnica!G273=1,Kosovnica!C273+PRIBITEK_TRAK)+IF(Kosovnica!H273=1,Kosovnica!C273+PRIBITEK_TRAK)+IF(Kosovnica!I273=1,Kosovnica!D273+PRIBITEK_TRAK)+IF(Kosovnica!J273=1,Kosovnica!D273+PRIBITEK_TRAK))/1000)*Kosovnica!E273,0)</f>
        <v>0</v>
      </c>
      <c r="Q270" s="78" t="str">
        <f t="shared" ref="Q270:Q333" si="66">IF(B270="","",IFERROR(IF(B270=B269,IFERROR(Q269+P270,0),P270),""))</f>
        <v/>
      </c>
      <c r="R270" s="75"/>
      <c r="S270" s="77">
        <f>IF(X270=TRUE,((IF(Kosovnica!G273=2,Kosovnica!C273+PRIBITEK_TRAK)+IF(Kosovnica!H273=2,Kosovnica!C273+PRIBITEK_TRAK)+IF(Kosovnica!I273=2,Kosovnica!D273+PRIBITEK_TRAK)+IF(Kosovnica!J273=2,Kosovnica!D273+PRIBITEK_TRAK))/1000)*Kosovnica!E273,0)</f>
        <v>0</v>
      </c>
      <c r="T270" s="78" t="str">
        <f t="shared" ref="T270:T333" si="67">IF(B270="","",IFERROR(IF(B270=B269,IFERROR(T269+S270,0),S270),""))</f>
        <v/>
      </c>
      <c r="U270" s="47"/>
      <c r="V270" s="7" t="str">
        <f t="shared" ref="V270:V333" si="68">IF(B270="","",IF(B270=B271,FALSE,TRUE))</f>
        <v/>
      </c>
      <c r="W270" s="7" t="str">
        <f t="shared" si="58"/>
        <v/>
      </c>
      <c r="X270" s="7" t="str" cm="1">
        <f t="array" ref="X270">IF(B270&lt;&gt;"",IF(SUMPRODUCT(--(ISNUMBER(SEARCH(LEPI36, Kosovnica!K273)))) &gt; 0, TRUE, FALSE),"")</f>
        <v/>
      </c>
      <c r="Z270" s="48" t="str">
        <f t="shared" ref="Z270:Z333" si="69">IF(X270=TRUE,(E270/2),"")</f>
        <v/>
      </c>
      <c r="AA270" s="7">
        <f t="shared" ref="AA270:AA333" si="70">IFERROR(IF(V270=TRUE,AA269+K270+N270+Q270+T270,0),0)</f>
        <v>0</v>
      </c>
    </row>
    <row r="271" spans="1:27" ht="15" x14ac:dyDescent="0.2">
      <c r="A271" s="44">
        <f t="shared" si="59"/>
        <v>259</v>
      </c>
      <c r="B271" s="45" t="str">
        <f>IF(Kosovnica!B274&lt;&gt;"",Kosovnica!B274,"")</f>
        <v/>
      </c>
      <c r="C271" s="46" t="str">
        <f>IF(Kosovnica!L274&lt;&gt;"",Kosovnica!L274,"")</f>
        <v/>
      </c>
      <c r="D271" s="74" t="str">
        <f>IF(B271&lt;&gt;"",(((Kosovnica!C274)*(Kosovnica!D274))*Kosovnica!E274*(IF(X271=TRUE,2,1)))/1000000,"")</f>
        <v/>
      </c>
      <c r="E271" s="74" t="str">
        <f t="shared" si="60"/>
        <v/>
      </c>
      <c r="F271" s="80" t="str">
        <f t="shared" si="61"/>
        <v/>
      </c>
      <c r="G271" s="74" t="str">
        <f t="shared" si="62"/>
        <v/>
      </c>
      <c r="H271" s="76" t="str">
        <f t="shared" si="63"/>
        <v/>
      </c>
      <c r="I271" s="76"/>
      <c r="J271" s="77">
        <f>IF(X271=FALSE,((IF(Kosovnica!G274=1,Kosovnica!C274+PRIBITEK_TRAK)+IF(Kosovnica!H274=1,Kosovnica!C274+PRIBITEK_TRAK)+IF(Kosovnica!I274=1,Kosovnica!D274+PRIBITEK_TRAK)+IF(Kosovnica!J274=1,Kosovnica!D274+PRIBITEK_TRAK))/1000)*Kosovnica!E274,0)</f>
        <v>0</v>
      </c>
      <c r="K271" s="78" t="str">
        <f t="shared" si="64"/>
        <v/>
      </c>
      <c r="L271" s="75"/>
      <c r="M271" s="77">
        <f>IF(X271=FALSE,((IF(Kosovnica!G274=2,Kosovnica!C274+PRIBITEK_TRAK)+IF(Kosovnica!H274=2,Kosovnica!C274+PRIBITEK_TRAK)+IF(Kosovnica!I274=2,Kosovnica!D274+PRIBITEK_TRAK)+IF(Kosovnica!J274=2,Kosovnica!D274+PRIBITEK_TRAK))/1000)*Kosovnica!E274,0)</f>
        <v>0</v>
      </c>
      <c r="N271" s="78" t="str">
        <f t="shared" si="65"/>
        <v/>
      </c>
      <c r="O271" s="75"/>
      <c r="P271" s="77">
        <f>IF(X271=TRUE,((IF(Kosovnica!G274=1,Kosovnica!C274+PRIBITEK_TRAK)+IF(Kosovnica!H274=1,Kosovnica!C274+PRIBITEK_TRAK)+IF(Kosovnica!I274=1,Kosovnica!D274+PRIBITEK_TRAK)+IF(Kosovnica!J274=1,Kosovnica!D274+PRIBITEK_TRAK))/1000)*Kosovnica!E274,0)</f>
        <v>0</v>
      </c>
      <c r="Q271" s="78" t="str">
        <f t="shared" si="66"/>
        <v/>
      </c>
      <c r="R271" s="75"/>
      <c r="S271" s="77">
        <f>IF(X271=TRUE,((IF(Kosovnica!G274=2,Kosovnica!C274+PRIBITEK_TRAK)+IF(Kosovnica!H274=2,Kosovnica!C274+PRIBITEK_TRAK)+IF(Kosovnica!I274=2,Kosovnica!D274+PRIBITEK_TRAK)+IF(Kosovnica!J274=2,Kosovnica!D274+PRIBITEK_TRAK))/1000)*Kosovnica!E274,0)</f>
        <v>0</v>
      </c>
      <c r="T271" s="78" t="str">
        <f t="shared" si="67"/>
        <v/>
      </c>
      <c r="U271" s="47"/>
      <c r="V271" s="7" t="str">
        <f t="shared" si="68"/>
        <v/>
      </c>
      <c r="W271" s="7" t="str">
        <f t="shared" si="58"/>
        <v/>
      </c>
      <c r="X271" s="7" t="str" cm="1">
        <f t="array" ref="X271">IF(B271&lt;&gt;"",IF(SUMPRODUCT(--(ISNUMBER(SEARCH(LEPI36, Kosovnica!K274)))) &gt; 0, TRUE, FALSE),"")</f>
        <v/>
      </c>
      <c r="Z271" s="48" t="str">
        <f t="shared" si="69"/>
        <v/>
      </c>
      <c r="AA271" s="7">
        <f t="shared" si="70"/>
        <v>0</v>
      </c>
    </row>
    <row r="272" spans="1:27" ht="15" x14ac:dyDescent="0.2">
      <c r="A272" s="44">
        <f t="shared" si="59"/>
        <v>260</v>
      </c>
      <c r="B272" s="45" t="str">
        <f>IF(Kosovnica!B275&lt;&gt;"",Kosovnica!B275,"")</f>
        <v/>
      </c>
      <c r="C272" s="46" t="str">
        <f>IF(Kosovnica!L275&lt;&gt;"",Kosovnica!L275,"")</f>
        <v/>
      </c>
      <c r="D272" s="74" t="str">
        <f>IF(B272&lt;&gt;"",(((Kosovnica!C275)*(Kosovnica!D275))*Kosovnica!E275*(IF(X272=TRUE,2,1)))/1000000,"")</f>
        <v/>
      </c>
      <c r="E272" s="74" t="str">
        <f t="shared" si="60"/>
        <v/>
      </c>
      <c r="F272" s="80" t="str">
        <f t="shared" si="61"/>
        <v/>
      </c>
      <c r="G272" s="74" t="str">
        <f t="shared" si="62"/>
        <v/>
      </c>
      <c r="H272" s="76" t="str">
        <f t="shared" si="63"/>
        <v/>
      </c>
      <c r="I272" s="76"/>
      <c r="J272" s="77">
        <f>IF(X272=FALSE,((IF(Kosovnica!G275=1,Kosovnica!C275+PRIBITEK_TRAK)+IF(Kosovnica!H275=1,Kosovnica!C275+PRIBITEK_TRAK)+IF(Kosovnica!I275=1,Kosovnica!D275+PRIBITEK_TRAK)+IF(Kosovnica!J275=1,Kosovnica!D275+PRIBITEK_TRAK))/1000)*Kosovnica!E275,0)</f>
        <v>0</v>
      </c>
      <c r="K272" s="78" t="str">
        <f t="shared" si="64"/>
        <v/>
      </c>
      <c r="L272" s="75"/>
      <c r="M272" s="77">
        <f>IF(X272=FALSE,((IF(Kosovnica!G275=2,Kosovnica!C275+PRIBITEK_TRAK)+IF(Kosovnica!H275=2,Kosovnica!C275+PRIBITEK_TRAK)+IF(Kosovnica!I275=2,Kosovnica!D275+PRIBITEK_TRAK)+IF(Kosovnica!J275=2,Kosovnica!D275+PRIBITEK_TRAK))/1000)*Kosovnica!E275,0)</f>
        <v>0</v>
      </c>
      <c r="N272" s="78" t="str">
        <f t="shared" si="65"/>
        <v/>
      </c>
      <c r="O272" s="75"/>
      <c r="P272" s="77">
        <f>IF(X272=TRUE,((IF(Kosovnica!G275=1,Kosovnica!C275+PRIBITEK_TRAK)+IF(Kosovnica!H275=1,Kosovnica!C275+PRIBITEK_TRAK)+IF(Kosovnica!I275=1,Kosovnica!D275+PRIBITEK_TRAK)+IF(Kosovnica!J275=1,Kosovnica!D275+PRIBITEK_TRAK))/1000)*Kosovnica!E275,0)</f>
        <v>0</v>
      </c>
      <c r="Q272" s="78" t="str">
        <f t="shared" si="66"/>
        <v/>
      </c>
      <c r="R272" s="75"/>
      <c r="S272" s="77">
        <f>IF(X272=TRUE,((IF(Kosovnica!G275=2,Kosovnica!C275+PRIBITEK_TRAK)+IF(Kosovnica!H275=2,Kosovnica!C275+PRIBITEK_TRAK)+IF(Kosovnica!I275=2,Kosovnica!D275+PRIBITEK_TRAK)+IF(Kosovnica!J275=2,Kosovnica!D275+PRIBITEK_TRAK))/1000)*Kosovnica!E275,0)</f>
        <v>0</v>
      </c>
      <c r="T272" s="78" t="str">
        <f t="shared" si="67"/>
        <v/>
      </c>
      <c r="U272" s="47"/>
      <c r="V272" s="7" t="str">
        <f t="shared" si="68"/>
        <v/>
      </c>
      <c r="W272" s="7" t="str">
        <f t="shared" si="58"/>
        <v/>
      </c>
      <c r="X272" s="7" t="str" cm="1">
        <f t="array" ref="X272">IF(B272&lt;&gt;"",IF(SUMPRODUCT(--(ISNUMBER(SEARCH(LEPI36, Kosovnica!K275)))) &gt; 0, TRUE, FALSE),"")</f>
        <v/>
      </c>
      <c r="Z272" s="48" t="str">
        <f t="shared" si="69"/>
        <v/>
      </c>
      <c r="AA272" s="7">
        <f t="shared" si="70"/>
        <v>0</v>
      </c>
    </row>
    <row r="273" spans="1:27" ht="15" x14ac:dyDescent="0.2">
      <c r="A273" s="44">
        <f t="shared" si="59"/>
        <v>261</v>
      </c>
      <c r="B273" s="45" t="str">
        <f>IF(Kosovnica!B276&lt;&gt;"",Kosovnica!B276,"")</f>
        <v/>
      </c>
      <c r="C273" s="46" t="str">
        <f>IF(Kosovnica!L276&lt;&gt;"",Kosovnica!L276,"")</f>
        <v/>
      </c>
      <c r="D273" s="74" t="str">
        <f>IF(B273&lt;&gt;"",(((Kosovnica!C276)*(Kosovnica!D276))*Kosovnica!E276*(IF(X273=TRUE,2,1)))/1000000,"")</f>
        <v/>
      </c>
      <c r="E273" s="74" t="str">
        <f t="shared" si="60"/>
        <v/>
      </c>
      <c r="F273" s="80" t="str">
        <f t="shared" si="61"/>
        <v/>
      </c>
      <c r="G273" s="74" t="str">
        <f t="shared" si="62"/>
        <v/>
      </c>
      <c r="H273" s="76" t="str">
        <f t="shared" si="63"/>
        <v/>
      </c>
      <c r="I273" s="76"/>
      <c r="J273" s="77">
        <f>IF(X273=FALSE,((IF(Kosovnica!G276=1,Kosovnica!C276+PRIBITEK_TRAK)+IF(Kosovnica!H276=1,Kosovnica!C276+PRIBITEK_TRAK)+IF(Kosovnica!I276=1,Kosovnica!D276+PRIBITEK_TRAK)+IF(Kosovnica!J276=1,Kosovnica!D276+PRIBITEK_TRAK))/1000)*Kosovnica!E276,0)</f>
        <v>0</v>
      </c>
      <c r="K273" s="78" t="str">
        <f t="shared" si="64"/>
        <v/>
      </c>
      <c r="L273" s="75"/>
      <c r="M273" s="77">
        <f>IF(X273=FALSE,((IF(Kosovnica!G276=2,Kosovnica!C276+PRIBITEK_TRAK)+IF(Kosovnica!H276=2,Kosovnica!C276+PRIBITEK_TRAK)+IF(Kosovnica!I276=2,Kosovnica!D276+PRIBITEK_TRAK)+IF(Kosovnica!J276=2,Kosovnica!D276+PRIBITEK_TRAK))/1000)*Kosovnica!E276,0)</f>
        <v>0</v>
      </c>
      <c r="N273" s="78" t="str">
        <f t="shared" si="65"/>
        <v/>
      </c>
      <c r="O273" s="75"/>
      <c r="P273" s="77">
        <f>IF(X273=TRUE,((IF(Kosovnica!G276=1,Kosovnica!C276+PRIBITEK_TRAK)+IF(Kosovnica!H276=1,Kosovnica!C276+PRIBITEK_TRAK)+IF(Kosovnica!I276=1,Kosovnica!D276+PRIBITEK_TRAK)+IF(Kosovnica!J276=1,Kosovnica!D276+PRIBITEK_TRAK))/1000)*Kosovnica!E276,0)</f>
        <v>0</v>
      </c>
      <c r="Q273" s="78" t="str">
        <f t="shared" si="66"/>
        <v/>
      </c>
      <c r="R273" s="75"/>
      <c r="S273" s="77">
        <f>IF(X273=TRUE,((IF(Kosovnica!G276=2,Kosovnica!C276+PRIBITEK_TRAK)+IF(Kosovnica!H276=2,Kosovnica!C276+PRIBITEK_TRAK)+IF(Kosovnica!I276=2,Kosovnica!D276+PRIBITEK_TRAK)+IF(Kosovnica!J276=2,Kosovnica!D276+PRIBITEK_TRAK))/1000)*Kosovnica!E276,0)</f>
        <v>0</v>
      </c>
      <c r="T273" s="78" t="str">
        <f t="shared" si="67"/>
        <v/>
      </c>
      <c r="U273" s="47"/>
      <c r="V273" s="7" t="str">
        <f t="shared" si="68"/>
        <v/>
      </c>
      <c r="W273" s="7" t="str">
        <f t="shared" si="58"/>
        <v/>
      </c>
      <c r="X273" s="7" t="str" cm="1">
        <f t="array" ref="X273">IF(B273&lt;&gt;"",IF(SUMPRODUCT(--(ISNUMBER(SEARCH(LEPI36, Kosovnica!K276)))) &gt; 0, TRUE, FALSE),"")</f>
        <v/>
      </c>
      <c r="Z273" s="48" t="str">
        <f t="shared" si="69"/>
        <v/>
      </c>
      <c r="AA273" s="7">
        <f t="shared" si="70"/>
        <v>0</v>
      </c>
    </row>
    <row r="274" spans="1:27" ht="15" x14ac:dyDescent="0.2">
      <c r="A274" s="44">
        <f t="shared" si="59"/>
        <v>262</v>
      </c>
      <c r="B274" s="45" t="str">
        <f>IF(Kosovnica!B277&lt;&gt;"",Kosovnica!B277,"")</f>
        <v/>
      </c>
      <c r="C274" s="46" t="str">
        <f>IF(Kosovnica!L277&lt;&gt;"",Kosovnica!L277,"")</f>
        <v/>
      </c>
      <c r="D274" s="74" t="str">
        <f>IF(B274&lt;&gt;"",(((Kosovnica!C277)*(Kosovnica!D277))*Kosovnica!E277*(IF(X274=TRUE,2,1)))/1000000,"")</f>
        <v/>
      </c>
      <c r="E274" s="74" t="str">
        <f t="shared" si="60"/>
        <v/>
      </c>
      <c r="F274" s="80" t="str">
        <f t="shared" si="61"/>
        <v/>
      </c>
      <c r="G274" s="74" t="str">
        <f t="shared" si="62"/>
        <v/>
      </c>
      <c r="H274" s="76" t="str">
        <f t="shared" si="63"/>
        <v/>
      </c>
      <c r="I274" s="76"/>
      <c r="J274" s="77">
        <f>IF(X274=FALSE,((IF(Kosovnica!G277=1,Kosovnica!C277+PRIBITEK_TRAK)+IF(Kosovnica!H277=1,Kosovnica!C277+PRIBITEK_TRAK)+IF(Kosovnica!I277=1,Kosovnica!D277+PRIBITEK_TRAK)+IF(Kosovnica!J277=1,Kosovnica!D277+PRIBITEK_TRAK))/1000)*Kosovnica!E277,0)</f>
        <v>0</v>
      </c>
      <c r="K274" s="78" t="str">
        <f t="shared" si="64"/>
        <v/>
      </c>
      <c r="L274" s="75"/>
      <c r="M274" s="77">
        <f>IF(X274=FALSE,((IF(Kosovnica!G277=2,Kosovnica!C277+PRIBITEK_TRAK)+IF(Kosovnica!H277=2,Kosovnica!C277+PRIBITEK_TRAK)+IF(Kosovnica!I277=2,Kosovnica!D277+PRIBITEK_TRAK)+IF(Kosovnica!J277=2,Kosovnica!D277+PRIBITEK_TRAK))/1000)*Kosovnica!E277,0)</f>
        <v>0</v>
      </c>
      <c r="N274" s="78" t="str">
        <f t="shared" si="65"/>
        <v/>
      </c>
      <c r="O274" s="75"/>
      <c r="P274" s="77">
        <f>IF(X274=TRUE,((IF(Kosovnica!G277=1,Kosovnica!C277+PRIBITEK_TRAK)+IF(Kosovnica!H277=1,Kosovnica!C277+PRIBITEK_TRAK)+IF(Kosovnica!I277=1,Kosovnica!D277+PRIBITEK_TRAK)+IF(Kosovnica!J277=1,Kosovnica!D277+PRIBITEK_TRAK))/1000)*Kosovnica!E277,0)</f>
        <v>0</v>
      </c>
      <c r="Q274" s="78" t="str">
        <f t="shared" si="66"/>
        <v/>
      </c>
      <c r="R274" s="75"/>
      <c r="S274" s="77">
        <f>IF(X274=TRUE,((IF(Kosovnica!G277=2,Kosovnica!C277+PRIBITEK_TRAK)+IF(Kosovnica!H277=2,Kosovnica!C277+PRIBITEK_TRAK)+IF(Kosovnica!I277=2,Kosovnica!D277+PRIBITEK_TRAK)+IF(Kosovnica!J277=2,Kosovnica!D277+PRIBITEK_TRAK))/1000)*Kosovnica!E277,0)</f>
        <v>0</v>
      </c>
      <c r="T274" s="78" t="str">
        <f t="shared" si="67"/>
        <v/>
      </c>
      <c r="U274" s="47"/>
      <c r="V274" s="7" t="str">
        <f t="shared" si="68"/>
        <v/>
      </c>
      <c r="W274" s="7" t="str">
        <f t="shared" si="58"/>
        <v/>
      </c>
      <c r="X274" s="7" t="str" cm="1">
        <f t="array" ref="X274">IF(B274&lt;&gt;"",IF(SUMPRODUCT(--(ISNUMBER(SEARCH(LEPI36, Kosovnica!K277)))) &gt; 0, TRUE, FALSE),"")</f>
        <v/>
      </c>
      <c r="Z274" s="48" t="str">
        <f t="shared" si="69"/>
        <v/>
      </c>
      <c r="AA274" s="7">
        <f t="shared" si="70"/>
        <v>0</v>
      </c>
    </row>
    <row r="275" spans="1:27" ht="15" x14ac:dyDescent="0.2">
      <c r="A275" s="44">
        <f t="shared" si="59"/>
        <v>263</v>
      </c>
      <c r="B275" s="45" t="str">
        <f>IF(Kosovnica!B278&lt;&gt;"",Kosovnica!B278,"")</f>
        <v/>
      </c>
      <c r="C275" s="46" t="str">
        <f>IF(Kosovnica!L278&lt;&gt;"",Kosovnica!L278,"")</f>
        <v/>
      </c>
      <c r="D275" s="74" t="str">
        <f>IF(B275&lt;&gt;"",(((Kosovnica!C278)*(Kosovnica!D278))*Kosovnica!E278*(IF(X275=TRUE,2,1)))/1000000,"")</f>
        <v/>
      </c>
      <c r="E275" s="74" t="str">
        <f t="shared" si="60"/>
        <v/>
      </c>
      <c r="F275" s="80" t="str">
        <f t="shared" si="61"/>
        <v/>
      </c>
      <c r="G275" s="74" t="str">
        <f t="shared" si="62"/>
        <v/>
      </c>
      <c r="H275" s="76" t="str">
        <f t="shared" si="63"/>
        <v/>
      </c>
      <c r="I275" s="76"/>
      <c r="J275" s="77">
        <f>IF(X275=FALSE,((IF(Kosovnica!G278=1,Kosovnica!C278+PRIBITEK_TRAK)+IF(Kosovnica!H278=1,Kosovnica!C278+PRIBITEK_TRAK)+IF(Kosovnica!I278=1,Kosovnica!D278+PRIBITEK_TRAK)+IF(Kosovnica!J278=1,Kosovnica!D278+PRIBITEK_TRAK))/1000)*Kosovnica!E278,0)</f>
        <v>0</v>
      </c>
      <c r="K275" s="78" t="str">
        <f t="shared" si="64"/>
        <v/>
      </c>
      <c r="L275" s="75"/>
      <c r="M275" s="77">
        <f>IF(X275=FALSE,((IF(Kosovnica!G278=2,Kosovnica!C278+PRIBITEK_TRAK)+IF(Kosovnica!H278=2,Kosovnica!C278+PRIBITEK_TRAK)+IF(Kosovnica!I278=2,Kosovnica!D278+PRIBITEK_TRAK)+IF(Kosovnica!J278=2,Kosovnica!D278+PRIBITEK_TRAK))/1000)*Kosovnica!E278,0)</f>
        <v>0</v>
      </c>
      <c r="N275" s="78" t="str">
        <f t="shared" si="65"/>
        <v/>
      </c>
      <c r="O275" s="75"/>
      <c r="P275" s="77">
        <f>IF(X275=TRUE,((IF(Kosovnica!G278=1,Kosovnica!C278+PRIBITEK_TRAK)+IF(Kosovnica!H278=1,Kosovnica!C278+PRIBITEK_TRAK)+IF(Kosovnica!I278=1,Kosovnica!D278+PRIBITEK_TRAK)+IF(Kosovnica!J278=1,Kosovnica!D278+PRIBITEK_TRAK))/1000)*Kosovnica!E278,0)</f>
        <v>0</v>
      </c>
      <c r="Q275" s="78" t="str">
        <f t="shared" si="66"/>
        <v/>
      </c>
      <c r="R275" s="75"/>
      <c r="S275" s="77">
        <f>IF(X275=TRUE,((IF(Kosovnica!G278=2,Kosovnica!C278+PRIBITEK_TRAK)+IF(Kosovnica!H278=2,Kosovnica!C278+PRIBITEK_TRAK)+IF(Kosovnica!I278=2,Kosovnica!D278+PRIBITEK_TRAK)+IF(Kosovnica!J278=2,Kosovnica!D278+PRIBITEK_TRAK))/1000)*Kosovnica!E278,0)</f>
        <v>0</v>
      </c>
      <c r="T275" s="78" t="str">
        <f t="shared" si="67"/>
        <v/>
      </c>
      <c r="U275" s="47"/>
      <c r="V275" s="7" t="str">
        <f t="shared" si="68"/>
        <v/>
      </c>
      <c r="W275" s="7" t="str">
        <f t="shared" si="58"/>
        <v/>
      </c>
      <c r="X275" s="7" t="str" cm="1">
        <f t="array" ref="X275">IF(B275&lt;&gt;"",IF(SUMPRODUCT(--(ISNUMBER(SEARCH(LEPI36, Kosovnica!K278)))) &gt; 0, TRUE, FALSE),"")</f>
        <v/>
      </c>
      <c r="Z275" s="48" t="str">
        <f t="shared" si="69"/>
        <v/>
      </c>
      <c r="AA275" s="7">
        <f t="shared" si="70"/>
        <v>0</v>
      </c>
    </row>
    <row r="276" spans="1:27" ht="15" x14ac:dyDescent="0.2">
      <c r="A276" s="44">
        <f t="shared" si="59"/>
        <v>264</v>
      </c>
      <c r="B276" s="45" t="str">
        <f>IF(Kosovnica!B279&lt;&gt;"",Kosovnica!B279,"")</f>
        <v/>
      </c>
      <c r="C276" s="46" t="str">
        <f>IF(Kosovnica!L279&lt;&gt;"",Kosovnica!L279,"")</f>
        <v/>
      </c>
      <c r="D276" s="74" t="str">
        <f>IF(B276&lt;&gt;"",(((Kosovnica!C279)*(Kosovnica!D279))*Kosovnica!E279*(IF(X276=TRUE,2,1)))/1000000,"")</f>
        <v/>
      </c>
      <c r="E276" s="74" t="str">
        <f t="shared" si="60"/>
        <v/>
      </c>
      <c r="F276" s="80" t="str">
        <f t="shared" si="61"/>
        <v/>
      </c>
      <c r="G276" s="74" t="str">
        <f t="shared" si="62"/>
        <v/>
      </c>
      <c r="H276" s="76" t="str">
        <f t="shared" si="63"/>
        <v/>
      </c>
      <c r="I276" s="76"/>
      <c r="J276" s="77">
        <f>IF(X276=FALSE,((IF(Kosovnica!G279=1,Kosovnica!C279+PRIBITEK_TRAK)+IF(Kosovnica!H279=1,Kosovnica!C279+PRIBITEK_TRAK)+IF(Kosovnica!I279=1,Kosovnica!D279+PRIBITEK_TRAK)+IF(Kosovnica!J279=1,Kosovnica!D279+PRIBITEK_TRAK))/1000)*Kosovnica!E279,0)</f>
        <v>0</v>
      </c>
      <c r="K276" s="78" t="str">
        <f t="shared" si="64"/>
        <v/>
      </c>
      <c r="L276" s="75"/>
      <c r="M276" s="77">
        <f>IF(X276=FALSE,((IF(Kosovnica!G279=2,Kosovnica!C279+PRIBITEK_TRAK)+IF(Kosovnica!H279=2,Kosovnica!C279+PRIBITEK_TRAK)+IF(Kosovnica!I279=2,Kosovnica!D279+PRIBITEK_TRAK)+IF(Kosovnica!J279=2,Kosovnica!D279+PRIBITEK_TRAK))/1000)*Kosovnica!E279,0)</f>
        <v>0</v>
      </c>
      <c r="N276" s="78" t="str">
        <f t="shared" si="65"/>
        <v/>
      </c>
      <c r="O276" s="75"/>
      <c r="P276" s="77">
        <f>IF(X276=TRUE,((IF(Kosovnica!G279=1,Kosovnica!C279+PRIBITEK_TRAK)+IF(Kosovnica!H279=1,Kosovnica!C279+PRIBITEK_TRAK)+IF(Kosovnica!I279=1,Kosovnica!D279+PRIBITEK_TRAK)+IF(Kosovnica!J279=1,Kosovnica!D279+PRIBITEK_TRAK))/1000)*Kosovnica!E279,0)</f>
        <v>0</v>
      </c>
      <c r="Q276" s="78" t="str">
        <f t="shared" si="66"/>
        <v/>
      </c>
      <c r="R276" s="75"/>
      <c r="S276" s="77">
        <f>IF(X276=TRUE,((IF(Kosovnica!G279=2,Kosovnica!C279+PRIBITEK_TRAK)+IF(Kosovnica!H279=2,Kosovnica!C279+PRIBITEK_TRAK)+IF(Kosovnica!I279=2,Kosovnica!D279+PRIBITEK_TRAK)+IF(Kosovnica!J279=2,Kosovnica!D279+PRIBITEK_TRAK))/1000)*Kosovnica!E279,0)</f>
        <v>0</v>
      </c>
      <c r="T276" s="78" t="str">
        <f t="shared" si="67"/>
        <v/>
      </c>
      <c r="U276" s="47"/>
      <c r="V276" s="7" t="str">
        <f t="shared" si="68"/>
        <v/>
      </c>
      <c r="W276" s="7" t="str">
        <f t="shared" si="58"/>
        <v/>
      </c>
      <c r="X276" s="7" t="str" cm="1">
        <f t="array" ref="X276">IF(B276&lt;&gt;"",IF(SUMPRODUCT(--(ISNUMBER(SEARCH(LEPI36, Kosovnica!K279)))) &gt; 0, TRUE, FALSE),"")</f>
        <v/>
      </c>
      <c r="Z276" s="48" t="str">
        <f t="shared" si="69"/>
        <v/>
      </c>
      <c r="AA276" s="7">
        <f t="shared" si="70"/>
        <v>0</v>
      </c>
    </row>
    <row r="277" spans="1:27" ht="15" x14ac:dyDescent="0.2">
      <c r="A277" s="44">
        <f t="shared" si="59"/>
        <v>265</v>
      </c>
      <c r="B277" s="45" t="str">
        <f>IF(Kosovnica!B280&lt;&gt;"",Kosovnica!B280,"")</f>
        <v/>
      </c>
      <c r="C277" s="46" t="str">
        <f>IF(Kosovnica!L280&lt;&gt;"",Kosovnica!L280,"")</f>
        <v/>
      </c>
      <c r="D277" s="74" t="str">
        <f>IF(B277&lt;&gt;"",(((Kosovnica!C280)*(Kosovnica!D280))*Kosovnica!E280*(IF(X277=TRUE,2,1)))/1000000,"")</f>
        <v/>
      </c>
      <c r="E277" s="74" t="str">
        <f t="shared" si="60"/>
        <v/>
      </c>
      <c r="F277" s="80" t="str">
        <f t="shared" si="61"/>
        <v/>
      </c>
      <c r="G277" s="74" t="str">
        <f t="shared" si="62"/>
        <v/>
      </c>
      <c r="H277" s="76" t="str">
        <f t="shared" si="63"/>
        <v/>
      </c>
      <c r="I277" s="76"/>
      <c r="J277" s="77">
        <f>IF(X277=FALSE,((IF(Kosovnica!G280=1,Kosovnica!C280+PRIBITEK_TRAK)+IF(Kosovnica!H280=1,Kosovnica!C280+PRIBITEK_TRAK)+IF(Kosovnica!I280=1,Kosovnica!D280+PRIBITEK_TRAK)+IF(Kosovnica!J280=1,Kosovnica!D280+PRIBITEK_TRAK))/1000)*Kosovnica!E280,0)</f>
        <v>0</v>
      </c>
      <c r="K277" s="78" t="str">
        <f t="shared" si="64"/>
        <v/>
      </c>
      <c r="L277" s="75"/>
      <c r="M277" s="77">
        <f>IF(X277=FALSE,((IF(Kosovnica!G280=2,Kosovnica!C280+PRIBITEK_TRAK)+IF(Kosovnica!H280=2,Kosovnica!C280+PRIBITEK_TRAK)+IF(Kosovnica!I280=2,Kosovnica!D280+PRIBITEK_TRAK)+IF(Kosovnica!J280=2,Kosovnica!D280+PRIBITEK_TRAK))/1000)*Kosovnica!E280,0)</f>
        <v>0</v>
      </c>
      <c r="N277" s="78" t="str">
        <f t="shared" si="65"/>
        <v/>
      </c>
      <c r="O277" s="75"/>
      <c r="P277" s="77">
        <f>IF(X277=TRUE,((IF(Kosovnica!G280=1,Kosovnica!C280+PRIBITEK_TRAK)+IF(Kosovnica!H280=1,Kosovnica!C280+PRIBITEK_TRAK)+IF(Kosovnica!I280=1,Kosovnica!D280+PRIBITEK_TRAK)+IF(Kosovnica!J280=1,Kosovnica!D280+PRIBITEK_TRAK))/1000)*Kosovnica!E280,0)</f>
        <v>0</v>
      </c>
      <c r="Q277" s="78" t="str">
        <f t="shared" si="66"/>
        <v/>
      </c>
      <c r="R277" s="75"/>
      <c r="S277" s="77">
        <f>IF(X277=TRUE,((IF(Kosovnica!G280=2,Kosovnica!C280+PRIBITEK_TRAK)+IF(Kosovnica!H280=2,Kosovnica!C280+PRIBITEK_TRAK)+IF(Kosovnica!I280=2,Kosovnica!D280+PRIBITEK_TRAK)+IF(Kosovnica!J280=2,Kosovnica!D280+PRIBITEK_TRAK))/1000)*Kosovnica!E280,0)</f>
        <v>0</v>
      </c>
      <c r="T277" s="78" t="str">
        <f t="shared" si="67"/>
        <v/>
      </c>
      <c r="U277" s="47"/>
      <c r="V277" s="7" t="str">
        <f t="shared" si="68"/>
        <v/>
      </c>
      <c r="W277" s="7" t="str">
        <f t="shared" si="58"/>
        <v/>
      </c>
      <c r="X277" s="7" t="str" cm="1">
        <f t="array" ref="X277">IF(B277&lt;&gt;"",IF(SUMPRODUCT(--(ISNUMBER(SEARCH(LEPI36, Kosovnica!K280)))) &gt; 0, TRUE, FALSE),"")</f>
        <v/>
      </c>
      <c r="Z277" s="48" t="str">
        <f t="shared" si="69"/>
        <v/>
      </c>
      <c r="AA277" s="7">
        <f t="shared" si="70"/>
        <v>0</v>
      </c>
    </row>
    <row r="278" spans="1:27" ht="15" x14ac:dyDescent="0.2">
      <c r="A278" s="44">
        <f t="shared" si="59"/>
        <v>266</v>
      </c>
      <c r="B278" s="45" t="str">
        <f>IF(Kosovnica!B281&lt;&gt;"",Kosovnica!B281,"")</f>
        <v/>
      </c>
      <c r="C278" s="46" t="str">
        <f>IF(Kosovnica!L281&lt;&gt;"",Kosovnica!L281,"")</f>
        <v/>
      </c>
      <c r="D278" s="74" t="str">
        <f>IF(B278&lt;&gt;"",(((Kosovnica!C281)*(Kosovnica!D281))*Kosovnica!E281*(IF(X278=TRUE,2,1)))/1000000,"")</f>
        <v/>
      </c>
      <c r="E278" s="74" t="str">
        <f t="shared" si="60"/>
        <v/>
      </c>
      <c r="F278" s="80" t="str">
        <f t="shared" si="61"/>
        <v/>
      </c>
      <c r="G278" s="74" t="str">
        <f t="shared" si="62"/>
        <v/>
      </c>
      <c r="H278" s="76" t="str">
        <f t="shared" si="63"/>
        <v/>
      </c>
      <c r="I278" s="76"/>
      <c r="J278" s="77">
        <f>IF(X278=FALSE,((IF(Kosovnica!G281=1,Kosovnica!C281+PRIBITEK_TRAK)+IF(Kosovnica!H281=1,Kosovnica!C281+PRIBITEK_TRAK)+IF(Kosovnica!I281=1,Kosovnica!D281+PRIBITEK_TRAK)+IF(Kosovnica!J281=1,Kosovnica!D281+PRIBITEK_TRAK))/1000)*Kosovnica!E281,0)</f>
        <v>0</v>
      </c>
      <c r="K278" s="78" t="str">
        <f t="shared" si="64"/>
        <v/>
      </c>
      <c r="L278" s="75"/>
      <c r="M278" s="77">
        <f>IF(X278=FALSE,((IF(Kosovnica!G281=2,Kosovnica!C281+PRIBITEK_TRAK)+IF(Kosovnica!H281=2,Kosovnica!C281+PRIBITEK_TRAK)+IF(Kosovnica!I281=2,Kosovnica!D281+PRIBITEK_TRAK)+IF(Kosovnica!J281=2,Kosovnica!D281+PRIBITEK_TRAK))/1000)*Kosovnica!E281,0)</f>
        <v>0</v>
      </c>
      <c r="N278" s="78" t="str">
        <f t="shared" si="65"/>
        <v/>
      </c>
      <c r="O278" s="75"/>
      <c r="P278" s="77">
        <f>IF(X278=TRUE,((IF(Kosovnica!G281=1,Kosovnica!C281+PRIBITEK_TRAK)+IF(Kosovnica!H281=1,Kosovnica!C281+PRIBITEK_TRAK)+IF(Kosovnica!I281=1,Kosovnica!D281+PRIBITEK_TRAK)+IF(Kosovnica!J281=1,Kosovnica!D281+PRIBITEK_TRAK))/1000)*Kosovnica!E281,0)</f>
        <v>0</v>
      </c>
      <c r="Q278" s="78" t="str">
        <f t="shared" si="66"/>
        <v/>
      </c>
      <c r="R278" s="75"/>
      <c r="S278" s="77">
        <f>IF(X278=TRUE,((IF(Kosovnica!G281=2,Kosovnica!C281+PRIBITEK_TRAK)+IF(Kosovnica!H281=2,Kosovnica!C281+PRIBITEK_TRAK)+IF(Kosovnica!I281=2,Kosovnica!D281+PRIBITEK_TRAK)+IF(Kosovnica!J281=2,Kosovnica!D281+PRIBITEK_TRAK))/1000)*Kosovnica!E281,0)</f>
        <v>0</v>
      </c>
      <c r="T278" s="78" t="str">
        <f t="shared" si="67"/>
        <v/>
      </c>
      <c r="U278" s="47"/>
      <c r="V278" s="7" t="str">
        <f t="shared" si="68"/>
        <v/>
      </c>
      <c r="W278" s="7" t="str">
        <f t="shared" si="58"/>
        <v/>
      </c>
      <c r="X278" s="7" t="str" cm="1">
        <f t="array" ref="X278">IF(B278&lt;&gt;"",IF(SUMPRODUCT(--(ISNUMBER(SEARCH(LEPI36, Kosovnica!K281)))) &gt; 0, TRUE, FALSE),"")</f>
        <v/>
      </c>
      <c r="Z278" s="48" t="str">
        <f t="shared" si="69"/>
        <v/>
      </c>
      <c r="AA278" s="7">
        <f t="shared" si="70"/>
        <v>0</v>
      </c>
    </row>
    <row r="279" spans="1:27" ht="15" x14ac:dyDescent="0.2">
      <c r="A279" s="44">
        <f t="shared" si="59"/>
        <v>267</v>
      </c>
      <c r="B279" s="45" t="str">
        <f>IF(Kosovnica!B282&lt;&gt;"",Kosovnica!B282,"")</f>
        <v/>
      </c>
      <c r="C279" s="46" t="str">
        <f>IF(Kosovnica!L282&lt;&gt;"",Kosovnica!L282,"")</f>
        <v/>
      </c>
      <c r="D279" s="74" t="str">
        <f>IF(B279&lt;&gt;"",(((Kosovnica!C282)*(Kosovnica!D282))*Kosovnica!E282*(IF(X279=TRUE,2,1)))/1000000,"")</f>
        <v/>
      </c>
      <c r="E279" s="74" t="str">
        <f t="shared" si="60"/>
        <v/>
      </c>
      <c r="F279" s="80" t="str">
        <f t="shared" si="61"/>
        <v/>
      </c>
      <c r="G279" s="74" t="str">
        <f t="shared" si="62"/>
        <v/>
      </c>
      <c r="H279" s="76" t="str">
        <f t="shared" si="63"/>
        <v/>
      </c>
      <c r="I279" s="76"/>
      <c r="J279" s="77">
        <f>IF(X279=FALSE,((IF(Kosovnica!G282=1,Kosovnica!C282+PRIBITEK_TRAK)+IF(Kosovnica!H282=1,Kosovnica!C282+PRIBITEK_TRAK)+IF(Kosovnica!I282=1,Kosovnica!D282+PRIBITEK_TRAK)+IF(Kosovnica!J282=1,Kosovnica!D282+PRIBITEK_TRAK))/1000)*Kosovnica!E282,0)</f>
        <v>0</v>
      </c>
      <c r="K279" s="78" t="str">
        <f t="shared" si="64"/>
        <v/>
      </c>
      <c r="L279" s="75"/>
      <c r="M279" s="77">
        <f>IF(X279=FALSE,((IF(Kosovnica!G282=2,Kosovnica!C282+PRIBITEK_TRAK)+IF(Kosovnica!H282=2,Kosovnica!C282+PRIBITEK_TRAK)+IF(Kosovnica!I282=2,Kosovnica!D282+PRIBITEK_TRAK)+IF(Kosovnica!J282=2,Kosovnica!D282+PRIBITEK_TRAK))/1000)*Kosovnica!E282,0)</f>
        <v>0</v>
      </c>
      <c r="N279" s="78" t="str">
        <f t="shared" si="65"/>
        <v/>
      </c>
      <c r="O279" s="75"/>
      <c r="P279" s="77">
        <f>IF(X279=TRUE,((IF(Kosovnica!G282=1,Kosovnica!C282+PRIBITEK_TRAK)+IF(Kosovnica!H282=1,Kosovnica!C282+PRIBITEK_TRAK)+IF(Kosovnica!I282=1,Kosovnica!D282+PRIBITEK_TRAK)+IF(Kosovnica!J282=1,Kosovnica!D282+PRIBITEK_TRAK))/1000)*Kosovnica!E282,0)</f>
        <v>0</v>
      </c>
      <c r="Q279" s="78" t="str">
        <f t="shared" si="66"/>
        <v/>
      </c>
      <c r="R279" s="75"/>
      <c r="S279" s="77">
        <f>IF(X279=TRUE,((IF(Kosovnica!G282=2,Kosovnica!C282+PRIBITEK_TRAK)+IF(Kosovnica!H282=2,Kosovnica!C282+PRIBITEK_TRAK)+IF(Kosovnica!I282=2,Kosovnica!D282+PRIBITEK_TRAK)+IF(Kosovnica!J282=2,Kosovnica!D282+PRIBITEK_TRAK))/1000)*Kosovnica!E282,0)</f>
        <v>0</v>
      </c>
      <c r="T279" s="78" t="str">
        <f t="shared" si="67"/>
        <v/>
      </c>
      <c r="U279" s="47"/>
      <c r="V279" s="7" t="str">
        <f t="shared" si="68"/>
        <v/>
      </c>
      <c r="W279" s="7" t="str">
        <f t="shared" si="58"/>
        <v/>
      </c>
      <c r="X279" s="7" t="str" cm="1">
        <f t="array" ref="X279">IF(B279&lt;&gt;"",IF(SUMPRODUCT(--(ISNUMBER(SEARCH(LEPI36, Kosovnica!K282)))) &gt; 0, TRUE, FALSE),"")</f>
        <v/>
      </c>
      <c r="Z279" s="48" t="str">
        <f t="shared" si="69"/>
        <v/>
      </c>
      <c r="AA279" s="7">
        <f t="shared" si="70"/>
        <v>0</v>
      </c>
    </row>
    <row r="280" spans="1:27" ht="15" x14ac:dyDescent="0.2">
      <c r="A280" s="44">
        <f t="shared" si="59"/>
        <v>268</v>
      </c>
      <c r="B280" s="45" t="str">
        <f>IF(Kosovnica!B283&lt;&gt;"",Kosovnica!B283,"")</f>
        <v/>
      </c>
      <c r="C280" s="46" t="str">
        <f>IF(Kosovnica!L283&lt;&gt;"",Kosovnica!L283,"")</f>
        <v/>
      </c>
      <c r="D280" s="74" t="str">
        <f>IF(B280&lt;&gt;"",(((Kosovnica!C283)*(Kosovnica!D283))*Kosovnica!E283*(IF(X280=TRUE,2,1)))/1000000,"")</f>
        <v/>
      </c>
      <c r="E280" s="74" t="str">
        <f t="shared" si="60"/>
        <v/>
      </c>
      <c r="F280" s="80" t="str">
        <f t="shared" si="61"/>
        <v/>
      </c>
      <c r="G280" s="74" t="str">
        <f t="shared" si="62"/>
        <v/>
      </c>
      <c r="H280" s="76" t="str">
        <f t="shared" si="63"/>
        <v/>
      </c>
      <c r="I280" s="76"/>
      <c r="J280" s="77">
        <f>IF(X280=FALSE,((IF(Kosovnica!G283=1,Kosovnica!C283+PRIBITEK_TRAK)+IF(Kosovnica!H283=1,Kosovnica!C283+PRIBITEK_TRAK)+IF(Kosovnica!I283=1,Kosovnica!D283+PRIBITEK_TRAK)+IF(Kosovnica!J283=1,Kosovnica!D283+PRIBITEK_TRAK))/1000)*Kosovnica!E283,0)</f>
        <v>0</v>
      </c>
      <c r="K280" s="78" t="str">
        <f t="shared" si="64"/>
        <v/>
      </c>
      <c r="L280" s="75"/>
      <c r="M280" s="77">
        <f>IF(X280=FALSE,((IF(Kosovnica!G283=2,Kosovnica!C283+PRIBITEK_TRAK)+IF(Kosovnica!H283=2,Kosovnica!C283+PRIBITEK_TRAK)+IF(Kosovnica!I283=2,Kosovnica!D283+PRIBITEK_TRAK)+IF(Kosovnica!J283=2,Kosovnica!D283+PRIBITEK_TRAK))/1000)*Kosovnica!E283,0)</f>
        <v>0</v>
      </c>
      <c r="N280" s="78" t="str">
        <f t="shared" si="65"/>
        <v/>
      </c>
      <c r="O280" s="75"/>
      <c r="P280" s="77">
        <f>IF(X280=TRUE,((IF(Kosovnica!G283=1,Kosovnica!C283+PRIBITEK_TRAK)+IF(Kosovnica!H283=1,Kosovnica!C283+PRIBITEK_TRAK)+IF(Kosovnica!I283=1,Kosovnica!D283+PRIBITEK_TRAK)+IF(Kosovnica!J283=1,Kosovnica!D283+PRIBITEK_TRAK))/1000)*Kosovnica!E283,0)</f>
        <v>0</v>
      </c>
      <c r="Q280" s="78" t="str">
        <f t="shared" si="66"/>
        <v/>
      </c>
      <c r="R280" s="75"/>
      <c r="S280" s="77">
        <f>IF(X280=TRUE,((IF(Kosovnica!G283=2,Kosovnica!C283+PRIBITEK_TRAK)+IF(Kosovnica!H283=2,Kosovnica!C283+PRIBITEK_TRAK)+IF(Kosovnica!I283=2,Kosovnica!D283+PRIBITEK_TRAK)+IF(Kosovnica!J283=2,Kosovnica!D283+PRIBITEK_TRAK))/1000)*Kosovnica!E283,0)</f>
        <v>0</v>
      </c>
      <c r="T280" s="78" t="str">
        <f t="shared" si="67"/>
        <v/>
      </c>
      <c r="U280" s="47"/>
      <c r="V280" s="7" t="str">
        <f t="shared" si="68"/>
        <v/>
      </c>
      <c r="W280" s="7" t="str">
        <f t="shared" si="58"/>
        <v/>
      </c>
      <c r="X280" s="7" t="str" cm="1">
        <f t="array" ref="X280">IF(B280&lt;&gt;"",IF(SUMPRODUCT(--(ISNUMBER(SEARCH(LEPI36, Kosovnica!K283)))) &gt; 0, TRUE, FALSE),"")</f>
        <v/>
      </c>
      <c r="Z280" s="48" t="str">
        <f t="shared" si="69"/>
        <v/>
      </c>
      <c r="AA280" s="7">
        <f t="shared" si="70"/>
        <v>0</v>
      </c>
    </row>
    <row r="281" spans="1:27" ht="15" x14ac:dyDescent="0.2">
      <c r="A281" s="44">
        <f t="shared" si="59"/>
        <v>269</v>
      </c>
      <c r="B281" s="45" t="str">
        <f>IF(Kosovnica!B284&lt;&gt;"",Kosovnica!B284,"")</f>
        <v/>
      </c>
      <c r="C281" s="46" t="str">
        <f>IF(Kosovnica!L284&lt;&gt;"",Kosovnica!L284,"")</f>
        <v/>
      </c>
      <c r="D281" s="74" t="str">
        <f>IF(B281&lt;&gt;"",(((Kosovnica!C284)*(Kosovnica!D284))*Kosovnica!E284*(IF(X281=TRUE,2,1)))/1000000,"")</f>
        <v/>
      </c>
      <c r="E281" s="74" t="str">
        <f t="shared" si="60"/>
        <v/>
      </c>
      <c r="F281" s="80" t="str">
        <f t="shared" si="61"/>
        <v/>
      </c>
      <c r="G281" s="74" t="str">
        <f t="shared" si="62"/>
        <v/>
      </c>
      <c r="H281" s="76" t="str">
        <f t="shared" si="63"/>
        <v/>
      </c>
      <c r="I281" s="76"/>
      <c r="J281" s="77">
        <f>IF(X281=FALSE,((IF(Kosovnica!G284=1,Kosovnica!C284+PRIBITEK_TRAK)+IF(Kosovnica!H284=1,Kosovnica!C284+PRIBITEK_TRAK)+IF(Kosovnica!I284=1,Kosovnica!D284+PRIBITEK_TRAK)+IF(Kosovnica!J284=1,Kosovnica!D284+PRIBITEK_TRAK))/1000)*Kosovnica!E284,0)</f>
        <v>0</v>
      </c>
      <c r="K281" s="78" t="str">
        <f t="shared" si="64"/>
        <v/>
      </c>
      <c r="L281" s="75"/>
      <c r="M281" s="77">
        <f>IF(X281=FALSE,((IF(Kosovnica!G284=2,Kosovnica!C284+PRIBITEK_TRAK)+IF(Kosovnica!H284=2,Kosovnica!C284+PRIBITEK_TRAK)+IF(Kosovnica!I284=2,Kosovnica!D284+PRIBITEK_TRAK)+IF(Kosovnica!J284=2,Kosovnica!D284+PRIBITEK_TRAK))/1000)*Kosovnica!E284,0)</f>
        <v>0</v>
      </c>
      <c r="N281" s="78" t="str">
        <f t="shared" si="65"/>
        <v/>
      </c>
      <c r="O281" s="75"/>
      <c r="P281" s="77">
        <f>IF(X281=TRUE,((IF(Kosovnica!G284=1,Kosovnica!C284+PRIBITEK_TRAK)+IF(Kosovnica!H284=1,Kosovnica!C284+PRIBITEK_TRAK)+IF(Kosovnica!I284=1,Kosovnica!D284+PRIBITEK_TRAK)+IF(Kosovnica!J284=1,Kosovnica!D284+PRIBITEK_TRAK))/1000)*Kosovnica!E284,0)</f>
        <v>0</v>
      </c>
      <c r="Q281" s="78" t="str">
        <f t="shared" si="66"/>
        <v/>
      </c>
      <c r="R281" s="75"/>
      <c r="S281" s="77">
        <f>IF(X281=TRUE,((IF(Kosovnica!G284=2,Kosovnica!C284+PRIBITEK_TRAK)+IF(Kosovnica!H284=2,Kosovnica!C284+PRIBITEK_TRAK)+IF(Kosovnica!I284=2,Kosovnica!D284+PRIBITEK_TRAK)+IF(Kosovnica!J284=2,Kosovnica!D284+PRIBITEK_TRAK))/1000)*Kosovnica!E284,0)</f>
        <v>0</v>
      </c>
      <c r="T281" s="78" t="str">
        <f t="shared" si="67"/>
        <v/>
      </c>
      <c r="U281" s="47"/>
      <c r="V281" s="7" t="str">
        <f t="shared" si="68"/>
        <v/>
      </c>
      <c r="W281" s="7" t="str">
        <f t="shared" si="58"/>
        <v/>
      </c>
      <c r="X281" s="7" t="str" cm="1">
        <f t="array" ref="X281">IF(B281&lt;&gt;"",IF(SUMPRODUCT(--(ISNUMBER(SEARCH(LEPI36, Kosovnica!K284)))) &gt; 0, TRUE, FALSE),"")</f>
        <v/>
      </c>
      <c r="Z281" s="48" t="str">
        <f t="shared" si="69"/>
        <v/>
      </c>
      <c r="AA281" s="7">
        <f t="shared" si="70"/>
        <v>0</v>
      </c>
    </row>
    <row r="282" spans="1:27" ht="15" x14ac:dyDescent="0.2">
      <c r="A282" s="44">
        <f t="shared" si="59"/>
        <v>270</v>
      </c>
      <c r="B282" s="45" t="str">
        <f>IF(Kosovnica!B285&lt;&gt;"",Kosovnica!B285,"")</f>
        <v/>
      </c>
      <c r="C282" s="46" t="str">
        <f>IF(Kosovnica!L285&lt;&gt;"",Kosovnica!L285,"")</f>
        <v/>
      </c>
      <c r="D282" s="74" t="str">
        <f>IF(B282&lt;&gt;"",(((Kosovnica!C285)*(Kosovnica!D285))*Kosovnica!E285*(IF(X282=TRUE,2,1)))/1000000,"")</f>
        <v/>
      </c>
      <c r="E282" s="74" t="str">
        <f t="shared" si="60"/>
        <v/>
      </c>
      <c r="F282" s="80" t="str">
        <f t="shared" si="61"/>
        <v/>
      </c>
      <c r="G282" s="74" t="str">
        <f t="shared" si="62"/>
        <v/>
      </c>
      <c r="H282" s="76" t="str">
        <f t="shared" si="63"/>
        <v/>
      </c>
      <c r="I282" s="76"/>
      <c r="J282" s="77">
        <f>IF(X282=FALSE,((IF(Kosovnica!G285=1,Kosovnica!C285+PRIBITEK_TRAK)+IF(Kosovnica!H285=1,Kosovnica!C285+PRIBITEK_TRAK)+IF(Kosovnica!I285=1,Kosovnica!D285+PRIBITEK_TRAK)+IF(Kosovnica!J285=1,Kosovnica!D285+PRIBITEK_TRAK))/1000)*Kosovnica!E285,0)</f>
        <v>0</v>
      </c>
      <c r="K282" s="78" t="str">
        <f t="shared" si="64"/>
        <v/>
      </c>
      <c r="L282" s="75"/>
      <c r="M282" s="77">
        <f>IF(X282=FALSE,((IF(Kosovnica!G285=2,Kosovnica!C285+PRIBITEK_TRAK)+IF(Kosovnica!H285=2,Kosovnica!C285+PRIBITEK_TRAK)+IF(Kosovnica!I285=2,Kosovnica!D285+PRIBITEK_TRAK)+IF(Kosovnica!J285=2,Kosovnica!D285+PRIBITEK_TRAK))/1000)*Kosovnica!E285,0)</f>
        <v>0</v>
      </c>
      <c r="N282" s="78" t="str">
        <f t="shared" si="65"/>
        <v/>
      </c>
      <c r="O282" s="75"/>
      <c r="P282" s="77">
        <f>IF(X282=TRUE,((IF(Kosovnica!G285=1,Kosovnica!C285+PRIBITEK_TRAK)+IF(Kosovnica!H285=1,Kosovnica!C285+PRIBITEK_TRAK)+IF(Kosovnica!I285=1,Kosovnica!D285+PRIBITEK_TRAK)+IF(Kosovnica!J285=1,Kosovnica!D285+PRIBITEK_TRAK))/1000)*Kosovnica!E285,0)</f>
        <v>0</v>
      </c>
      <c r="Q282" s="78" t="str">
        <f t="shared" si="66"/>
        <v/>
      </c>
      <c r="R282" s="75"/>
      <c r="S282" s="77">
        <f>IF(X282=TRUE,((IF(Kosovnica!G285=2,Kosovnica!C285+PRIBITEK_TRAK)+IF(Kosovnica!H285=2,Kosovnica!C285+PRIBITEK_TRAK)+IF(Kosovnica!I285=2,Kosovnica!D285+PRIBITEK_TRAK)+IF(Kosovnica!J285=2,Kosovnica!D285+PRIBITEK_TRAK))/1000)*Kosovnica!E285,0)</f>
        <v>0</v>
      </c>
      <c r="T282" s="78" t="str">
        <f t="shared" si="67"/>
        <v/>
      </c>
      <c r="U282" s="47"/>
      <c r="V282" s="7" t="str">
        <f t="shared" si="68"/>
        <v/>
      </c>
      <c r="W282" s="7" t="str">
        <f t="shared" si="58"/>
        <v/>
      </c>
      <c r="X282" s="7" t="str" cm="1">
        <f t="array" ref="X282">IF(B282&lt;&gt;"",IF(SUMPRODUCT(--(ISNUMBER(SEARCH(LEPI36, Kosovnica!K285)))) &gt; 0, TRUE, FALSE),"")</f>
        <v/>
      </c>
      <c r="Z282" s="48" t="str">
        <f t="shared" si="69"/>
        <v/>
      </c>
      <c r="AA282" s="7">
        <f t="shared" si="70"/>
        <v>0</v>
      </c>
    </row>
    <row r="283" spans="1:27" ht="15" x14ac:dyDescent="0.2">
      <c r="A283" s="44">
        <f t="shared" si="59"/>
        <v>271</v>
      </c>
      <c r="B283" s="45" t="str">
        <f>IF(Kosovnica!B286&lt;&gt;"",Kosovnica!B286,"")</f>
        <v/>
      </c>
      <c r="C283" s="46" t="str">
        <f>IF(Kosovnica!L286&lt;&gt;"",Kosovnica!L286,"")</f>
        <v/>
      </c>
      <c r="D283" s="74" t="str">
        <f>IF(B283&lt;&gt;"",(((Kosovnica!C286)*(Kosovnica!D286))*Kosovnica!E286*(IF(X283=TRUE,2,1)))/1000000,"")</f>
        <v/>
      </c>
      <c r="E283" s="74" t="str">
        <f t="shared" si="60"/>
        <v/>
      </c>
      <c r="F283" s="80" t="str">
        <f t="shared" si="61"/>
        <v/>
      </c>
      <c r="G283" s="74" t="str">
        <f t="shared" si="62"/>
        <v/>
      </c>
      <c r="H283" s="76" t="str">
        <f t="shared" si="63"/>
        <v/>
      </c>
      <c r="I283" s="76"/>
      <c r="J283" s="77">
        <f>IF(X283=FALSE,((IF(Kosovnica!G286=1,Kosovnica!C286+PRIBITEK_TRAK)+IF(Kosovnica!H286=1,Kosovnica!C286+PRIBITEK_TRAK)+IF(Kosovnica!I286=1,Kosovnica!D286+PRIBITEK_TRAK)+IF(Kosovnica!J286=1,Kosovnica!D286+PRIBITEK_TRAK))/1000)*Kosovnica!E286,0)</f>
        <v>0</v>
      </c>
      <c r="K283" s="78" t="str">
        <f t="shared" si="64"/>
        <v/>
      </c>
      <c r="L283" s="75"/>
      <c r="M283" s="77">
        <f>IF(X283=FALSE,((IF(Kosovnica!G286=2,Kosovnica!C286+PRIBITEK_TRAK)+IF(Kosovnica!H286=2,Kosovnica!C286+PRIBITEK_TRAK)+IF(Kosovnica!I286=2,Kosovnica!D286+PRIBITEK_TRAK)+IF(Kosovnica!J286=2,Kosovnica!D286+PRIBITEK_TRAK))/1000)*Kosovnica!E286,0)</f>
        <v>0</v>
      </c>
      <c r="N283" s="78" t="str">
        <f t="shared" si="65"/>
        <v/>
      </c>
      <c r="O283" s="75"/>
      <c r="P283" s="77">
        <f>IF(X283=TRUE,((IF(Kosovnica!G286=1,Kosovnica!C286+PRIBITEK_TRAK)+IF(Kosovnica!H286=1,Kosovnica!C286+PRIBITEK_TRAK)+IF(Kosovnica!I286=1,Kosovnica!D286+PRIBITEK_TRAK)+IF(Kosovnica!J286=1,Kosovnica!D286+PRIBITEK_TRAK))/1000)*Kosovnica!E286,0)</f>
        <v>0</v>
      </c>
      <c r="Q283" s="78" t="str">
        <f t="shared" si="66"/>
        <v/>
      </c>
      <c r="R283" s="75"/>
      <c r="S283" s="77">
        <f>IF(X283=TRUE,((IF(Kosovnica!G286=2,Kosovnica!C286+PRIBITEK_TRAK)+IF(Kosovnica!H286=2,Kosovnica!C286+PRIBITEK_TRAK)+IF(Kosovnica!I286=2,Kosovnica!D286+PRIBITEK_TRAK)+IF(Kosovnica!J286=2,Kosovnica!D286+PRIBITEK_TRAK))/1000)*Kosovnica!E286,0)</f>
        <v>0</v>
      </c>
      <c r="T283" s="78" t="str">
        <f t="shared" si="67"/>
        <v/>
      </c>
      <c r="U283" s="47"/>
      <c r="V283" s="7" t="str">
        <f t="shared" si="68"/>
        <v/>
      </c>
      <c r="W283" s="7" t="str">
        <f t="shared" si="58"/>
        <v/>
      </c>
      <c r="X283" s="7" t="str" cm="1">
        <f t="array" ref="X283">IF(B283&lt;&gt;"",IF(SUMPRODUCT(--(ISNUMBER(SEARCH(LEPI36, Kosovnica!K286)))) &gt; 0, TRUE, FALSE),"")</f>
        <v/>
      </c>
      <c r="Z283" s="48" t="str">
        <f t="shared" si="69"/>
        <v/>
      </c>
      <c r="AA283" s="7">
        <f t="shared" si="70"/>
        <v>0</v>
      </c>
    </row>
    <row r="284" spans="1:27" ht="15" x14ac:dyDescent="0.2">
      <c r="A284" s="44">
        <f t="shared" si="59"/>
        <v>272</v>
      </c>
      <c r="B284" s="45" t="str">
        <f>IF(Kosovnica!B287&lt;&gt;"",Kosovnica!B287,"")</f>
        <v/>
      </c>
      <c r="C284" s="46" t="str">
        <f>IF(Kosovnica!L287&lt;&gt;"",Kosovnica!L287,"")</f>
        <v/>
      </c>
      <c r="D284" s="74" t="str">
        <f>IF(B284&lt;&gt;"",(((Kosovnica!C287)*(Kosovnica!D287))*Kosovnica!E287*(IF(X284=TRUE,2,1)))/1000000,"")</f>
        <v/>
      </c>
      <c r="E284" s="74" t="str">
        <f t="shared" si="60"/>
        <v/>
      </c>
      <c r="F284" s="80" t="str">
        <f t="shared" si="61"/>
        <v/>
      </c>
      <c r="G284" s="74" t="str">
        <f t="shared" si="62"/>
        <v/>
      </c>
      <c r="H284" s="76" t="str">
        <f t="shared" si="63"/>
        <v/>
      </c>
      <c r="I284" s="76"/>
      <c r="J284" s="77">
        <f>IF(X284=FALSE,((IF(Kosovnica!G287=1,Kosovnica!C287+PRIBITEK_TRAK)+IF(Kosovnica!H287=1,Kosovnica!C287+PRIBITEK_TRAK)+IF(Kosovnica!I287=1,Kosovnica!D287+PRIBITEK_TRAK)+IF(Kosovnica!J287=1,Kosovnica!D287+PRIBITEK_TRAK))/1000)*Kosovnica!E287,0)</f>
        <v>0</v>
      </c>
      <c r="K284" s="78" t="str">
        <f t="shared" si="64"/>
        <v/>
      </c>
      <c r="L284" s="75"/>
      <c r="M284" s="77">
        <f>IF(X284=FALSE,((IF(Kosovnica!G287=2,Kosovnica!C287+PRIBITEK_TRAK)+IF(Kosovnica!H287=2,Kosovnica!C287+PRIBITEK_TRAK)+IF(Kosovnica!I287=2,Kosovnica!D287+PRIBITEK_TRAK)+IF(Kosovnica!J287=2,Kosovnica!D287+PRIBITEK_TRAK))/1000)*Kosovnica!E287,0)</f>
        <v>0</v>
      </c>
      <c r="N284" s="78" t="str">
        <f t="shared" si="65"/>
        <v/>
      </c>
      <c r="O284" s="75"/>
      <c r="P284" s="77">
        <f>IF(X284=TRUE,((IF(Kosovnica!G287=1,Kosovnica!C287+PRIBITEK_TRAK)+IF(Kosovnica!H287=1,Kosovnica!C287+PRIBITEK_TRAK)+IF(Kosovnica!I287=1,Kosovnica!D287+PRIBITEK_TRAK)+IF(Kosovnica!J287=1,Kosovnica!D287+PRIBITEK_TRAK))/1000)*Kosovnica!E287,0)</f>
        <v>0</v>
      </c>
      <c r="Q284" s="78" t="str">
        <f t="shared" si="66"/>
        <v/>
      </c>
      <c r="R284" s="75"/>
      <c r="S284" s="77">
        <f>IF(X284=TRUE,((IF(Kosovnica!G287=2,Kosovnica!C287+PRIBITEK_TRAK)+IF(Kosovnica!H287=2,Kosovnica!C287+PRIBITEK_TRAK)+IF(Kosovnica!I287=2,Kosovnica!D287+PRIBITEK_TRAK)+IF(Kosovnica!J287=2,Kosovnica!D287+PRIBITEK_TRAK))/1000)*Kosovnica!E287,0)</f>
        <v>0</v>
      </c>
      <c r="T284" s="78" t="str">
        <f t="shared" si="67"/>
        <v/>
      </c>
      <c r="U284" s="47"/>
      <c r="V284" s="7" t="str">
        <f t="shared" si="68"/>
        <v/>
      </c>
      <c r="W284" s="7" t="str">
        <f t="shared" si="58"/>
        <v/>
      </c>
      <c r="X284" s="7" t="str" cm="1">
        <f t="array" ref="X284">IF(B284&lt;&gt;"",IF(SUMPRODUCT(--(ISNUMBER(SEARCH(LEPI36, Kosovnica!K287)))) &gt; 0, TRUE, FALSE),"")</f>
        <v/>
      </c>
      <c r="Z284" s="48" t="str">
        <f t="shared" si="69"/>
        <v/>
      </c>
      <c r="AA284" s="7">
        <f t="shared" si="70"/>
        <v>0</v>
      </c>
    </row>
    <row r="285" spans="1:27" ht="15" x14ac:dyDescent="0.2">
      <c r="A285" s="44">
        <f t="shared" si="59"/>
        <v>273</v>
      </c>
      <c r="B285" s="45" t="str">
        <f>IF(Kosovnica!B288&lt;&gt;"",Kosovnica!B288,"")</f>
        <v/>
      </c>
      <c r="C285" s="46" t="str">
        <f>IF(Kosovnica!L288&lt;&gt;"",Kosovnica!L288,"")</f>
        <v/>
      </c>
      <c r="D285" s="74" t="str">
        <f>IF(B285&lt;&gt;"",(((Kosovnica!C288)*(Kosovnica!D288))*Kosovnica!E288*(IF(X285=TRUE,2,1)))/1000000,"")</f>
        <v/>
      </c>
      <c r="E285" s="74" t="str">
        <f t="shared" si="60"/>
        <v/>
      </c>
      <c r="F285" s="80" t="str">
        <f t="shared" si="61"/>
        <v/>
      </c>
      <c r="G285" s="74" t="str">
        <f t="shared" si="62"/>
        <v/>
      </c>
      <c r="H285" s="76" t="str">
        <f t="shared" si="63"/>
        <v/>
      </c>
      <c r="I285" s="76"/>
      <c r="J285" s="77">
        <f>IF(X285=FALSE,((IF(Kosovnica!G288=1,Kosovnica!C288+PRIBITEK_TRAK)+IF(Kosovnica!H288=1,Kosovnica!C288+PRIBITEK_TRAK)+IF(Kosovnica!I288=1,Kosovnica!D288+PRIBITEK_TRAK)+IF(Kosovnica!J288=1,Kosovnica!D288+PRIBITEK_TRAK))/1000)*Kosovnica!E288,0)</f>
        <v>0</v>
      </c>
      <c r="K285" s="78" t="str">
        <f t="shared" si="64"/>
        <v/>
      </c>
      <c r="L285" s="75"/>
      <c r="M285" s="77">
        <f>IF(X285=FALSE,((IF(Kosovnica!G288=2,Kosovnica!C288+PRIBITEK_TRAK)+IF(Kosovnica!H288=2,Kosovnica!C288+PRIBITEK_TRAK)+IF(Kosovnica!I288=2,Kosovnica!D288+PRIBITEK_TRAK)+IF(Kosovnica!J288=2,Kosovnica!D288+PRIBITEK_TRAK))/1000)*Kosovnica!E288,0)</f>
        <v>0</v>
      </c>
      <c r="N285" s="78" t="str">
        <f t="shared" si="65"/>
        <v/>
      </c>
      <c r="O285" s="75"/>
      <c r="P285" s="77">
        <f>IF(X285=TRUE,((IF(Kosovnica!G288=1,Kosovnica!C288+PRIBITEK_TRAK)+IF(Kosovnica!H288=1,Kosovnica!C288+PRIBITEK_TRAK)+IF(Kosovnica!I288=1,Kosovnica!D288+PRIBITEK_TRAK)+IF(Kosovnica!J288=1,Kosovnica!D288+PRIBITEK_TRAK))/1000)*Kosovnica!E288,0)</f>
        <v>0</v>
      </c>
      <c r="Q285" s="78" t="str">
        <f t="shared" si="66"/>
        <v/>
      </c>
      <c r="R285" s="75"/>
      <c r="S285" s="77">
        <f>IF(X285=TRUE,((IF(Kosovnica!G288=2,Kosovnica!C288+PRIBITEK_TRAK)+IF(Kosovnica!H288=2,Kosovnica!C288+PRIBITEK_TRAK)+IF(Kosovnica!I288=2,Kosovnica!D288+PRIBITEK_TRAK)+IF(Kosovnica!J288=2,Kosovnica!D288+PRIBITEK_TRAK))/1000)*Kosovnica!E288,0)</f>
        <v>0</v>
      </c>
      <c r="T285" s="78" t="str">
        <f t="shared" si="67"/>
        <v/>
      </c>
      <c r="U285" s="47"/>
      <c r="V285" s="7" t="str">
        <f t="shared" si="68"/>
        <v/>
      </c>
      <c r="W285" s="7" t="str">
        <f t="shared" si="58"/>
        <v/>
      </c>
      <c r="X285" s="7" t="str" cm="1">
        <f t="array" ref="X285">IF(B285&lt;&gt;"",IF(SUMPRODUCT(--(ISNUMBER(SEARCH(LEPI36, Kosovnica!K288)))) &gt; 0, TRUE, FALSE),"")</f>
        <v/>
      </c>
      <c r="Z285" s="48" t="str">
        <f t="shared" si="69"/>
        <v/>
      </c>
      <c r="AA285" s="7">
        <f t="shared" si="70"/>
        <v>0</v>
      </c>
    </row>
    <row r="286" spans="1:27" ht="15" x14ac:dyDescent="0.2">
      <c r="A286" s="44">
        <f t="shared" si="59"/>
        <v>274</v>
      </c>
      <c r="B286" s="45" t="str">
        <f>IF(Kosovnica!B289&lt;&gt;"",Kosovnica!B289,"")</f>
        <v/>
      </c>
      <c r="C286" s="46" t="str">
        <f>IF(Kosovnica!L289&lt;&gt;"",Kosovnica!L289,"")</f>
        <v/>
      </c>
      <c r="D286" s="74" t="str">
        <f>IF(B286&lt;&gt;"",(((Kosovnica!C289)*(Kosovnica!D289))*Kosovnica!E289*(IF(X286=TRUE,2,1)))/1000000,"")</f>
        <v/>
      </c>
      <c r="E286" s="74" t="str">
        <f t="shared" si="60"/>
        <v/>
      </c>
      <c r="F286" s="80" t="str">
        <f t="shared" si="61"/>
        <v/>
      </c>
      <c r="G286" s="74" t="str">
        <f t="shared" si="62"/>
        <v/>
      </c>
      <c r="H286" s="76" t="str">
        <f t="shared" si="63"/>
        <v/>
      </c>
      <c r="I286" s="76"/>
      <c r="J286" s="77">
        <f>IF(X286=FALSE,((IF(Kosovnica!G289=1,Kosovnica!C289+PRIBITEK_TRAK)+IF(Kosovnica!H289=1,Kosovnica!C289+PRIBITEK_TRAK)+IF(Kosovnica!I289=1,Kosovnica!D289+PRIBITEK_TRAK)+IF(Kosovnica!J289=1,Kosovnica!D289+PRIBITEK_TRAK))/1000)*Kosovnica!E289,0)</f>
        <v>0</v>
      </c>
      <c r="K286" s="78" t="str">
        <f t="shared" si="64"/>
        <v/>
      </c>
      <c r="L286" s="75"/>
      <c r="M286" s="77">
        <f>IF(X286=FALSE,((IF(Kosovnica!G289=2,Kosovnica!C289+PRIBITEK_TRAK)+IF(Kosovnica!H289=2,Kosovnica!C289+PRIBITEK_TRAK)+IF(Kosovnica!I289=2,Kosovnica!D289+PRIBITEK_TRAK)+IF(Kosovnica!J289=2,Kosovnica!D289+PRIBITEK_TRAK))/1000)*Kosovnica!E289,0)</f>
        <v>0</v>
      </c>
      <c r="N286" s="78" t="str">
        <f t="shared" si="65"/>
        <v/>
      </c>
      <c r="O286" s="75"/>
      <c r="P286" s="77">
        <f>IF(X286=TRUE,((IF(Kosovnica!G289=1,Kosovnica!C289+PRIBITEK_TRAK)+IF(Kosovnica!H289=1,Kosovnica!C289+PRIBITEK_TRAK)+IF(Kosovnica!I289=1,Kosovnica!D289+PRIBITEK_TRAK)+IF(Kosovnica!J289=1,Kosovnica!D289+PRIBITEK_TRAK))/1000)*Kosovnica!E289,0)</f>
        <v>0</v>
      </c>
      <c r="Q286" s="78" t="str">
        <f t="shared" si="66"/>
        <v/>
      </c>
      <c r="R286" s="75"/>
      <c r="S286" s="77">
        <f>IF(X286=TRUE,((IF(Kosovnica!G289=2,Kosovnica!C289+PRIBITEK_TRAK)+IF(Kosovnica!H289=2,Kosovnica!C289+PRIBITEK_TRAK)+IF(Kosovnica!I289=2,Kosovnica!D289+PRIBITEK_TRAK)+IF(Kosovnica!J289=2,Kosovnica!D289+PRIBITEK_TRAK))/1000)*Kosovnica!E289,0)</f>
        <v>0</v>
      </c>
      <c r="T286" s="78" t="str">
        <f t="shared" si="67"/>
        <v/>
      </c>
      <c r="U286" s="47"/>
      <c r="V286" s="7" t="str">
        <f t="shared" si="68"/>
        <v/>
      </c>
      <c r="W286" s="7" t="str">
        <f t="shared" si="58"/>
        <v/>
      </c>
      <c r="X286" s="7" t="str" cm="1">
        <f t="array" ref="X286">IF(B286&lt;&gt;"",IF(SUMPRODUCT(--(ISNUMBER(SEARCH(LEPI36, Kosovnica!K289)))) &gt; 0, TRUE, FALSE),"")</f>
        <v/>
      </c>
      <c r="Z286" s="48" t="str">
        <f t="shared" si="69"/>
        <v/>
      </c>
      <c r="AA286" s="7">
        <f t="shared" si="70"/>
        <v>0</v>
      </c>
    </row>
    <row r="287" spans="1:27" ht="15" x14ac:dyDescent="0.2">
      <c r="A287" s="44">
        <f t="shared" si="59"/>
        <v>275</v>
      </c>
      <c r="B287" s="45" t="str">
        <f>IF(Kosovnica!B290&lt;&gt;"",Kosovnica!B290,"")</f>
        <v/>
      </c>
      <c r="C287" s="46" t="str">
        <f>IF(Kosovnica!L290&lt;&gt;"",Kosovnica!L290,"")</f>
        <v/>
      </c>
      <c r="D287" s="74" t="str">
        <f>IF(B287&lt;&gt;"",(((Kosovnica!C290)*(Kosovnica!D290))*Kosovnica!E290*(IF(X287=TRUE,2,1)))/1000000,"")</f>
        <v/>
      </c>
      <c r="E287" s="74" t="str">
        <f t="shared" si="60"/>
        <v/>
      </c>
      <c r="F287" s="80" t="str">
        <f t="shared" si="61"/>
        <v/>
      </c>
      <c r="G287" s="74" t="str">
        <f t="shared" si="62"/>
        <v/>
      </c>
      <c r="H287" s="76" t="str">
        <f t="shared" si="63"/>
        <v/>
      </c>
      <c r="I287" s="76"/>
      <c r="J287" s="77">
        <f>IF(X287=FALSE,((IF(Kosovnica!G290=1,Kosovnica!C290+PRIBITEK_TRAK)+IF(Kosovnica!H290=1,Kosovnica!C290+PRIBITEK_TRAK)+IF(Kosovnica!I290=1,Kosovnica!D290+PRIBITEK_TRAK)+IF(Kosovnica!J290=1,Kosovnica!D290+PRIBITEK_TRAK))/1000)*Kosovnica!E290,0)</f>
        <v>0</v>
      </c>
      <c r="K287" s="78" t="str">
        <f t="shared" si="64"/>
        <v/>
      </c>
      <c r="L287" s="75"/>
      <c r="M287" s="77">
        <f>IF(X287=FALSE,((IF(Kosovnica!G290=2,Kosovnica!C290+PRIBITEK_TRAK)+IF(Kosovnica!H290=2,Kosovnica!C290+PRIBITEK_TRAK)+IF(Kosovnica!I290=2,Kosovnica!D290+PRIBITEK_TRAK)+IF(Kosovnica!J290=2,Kosovnica!D290+PRIBITEK_TRAK))/1000)*Kosovnica!E290,0)</f>
        <v>0</v>
      </c>
      <c r="N287" s="78" t="str">
        <f t="shared" si="65"/>
        <v/>
      </c>
      <c r="O287" s="75"/>
      <c r="P287" s="77">
        <f>IF(X287=TRUE,((IF(Kosovnica!G290=1,Kosovnica!C290+PRIBITEK_TRAK)+IF(Kosovnica!H290=1,Kosovnica!C290+PRIBITEK_TRAK)+IF(Kosovnica!I290=1,Kosovnica!D290+PRIBITEK_TRAK)+IF(Kosovnica!J290=1,Kosovnica!D290+PRIBITEK_TRAK))/1000)*Kosovnica!E290,0)</f>
        <v>0</v>
      </c>
      <c r="Q287" s="78" t="str">
        <f t="shared" si="66"/>
        <v/>
      </c>
      <c r="R287" s="75"/>
      <c r="S287" s="77">
        <f>IF(X287=TRUE,((IF(Kosovnica!G290=2,Kosovnica!C290+PRIBITEK_TRAK)+IF(Kosovnica!H290=2,Kosovnica!C290+PRIBITEK_TRAK)+IF(Kosovnica!I290=2,Kosovnica!D290+PRIBITEK_TRAK)+IF(Kosovnica!J290=2,Kosovnica!D290+PRIBITEK_TRAK))/1000)*Kosovnica!E290,0)</f>
        <v>0</v>
      </c>
      <c r="T287" s="78" t="str">
        <f t="shared" si="67"/>
        <v/>
      </c>
      <c r="U287" s="47"/>
      <c r="V287" s="7" t="str">
        <f t="shared" si="68"/>
        <v/>
      </c>
      <c r="W287" s="7" t="str">
        <f t="shared" si="58"/>
        <v/>
      </c>
      <c r="X287" s="7" t="str" cm="1">
        <f t="array" ref="X287">IF(B287&lt;&gt;"",IF(SUMPRODUCT(--(ISNUMBER(SEARCH(LEPI36, Kosovnica!K290)))) &gt; 0, TRUE, FALSE),"")</f>
        <v/>
      </c>
      <c r="Z287" s="48" t="str">
        <f t="shared" si="69"/>
        <v/>
      </c>
      <c r="AA287" s="7">
        <f t="shared" si="70"/>
        <v>0</v>
      </c>
    </row>
    <row r="288" spans="1:27" ht="15" x14ac:dyDescent="0.2">
      <c r="A288" s="44">
        <f t="shared" si="59"/>
        <v>276</v>
      </c>
      <c r="B288" s="45" t="str">
        <f>IF(Kosovnica!B291&lt;&gt;"",Kosovnica!B291,"")</f>
        <v/>
      </c>
      <c r="C288" s="46" t="str">
        <f>IF(Kosovnica!L291&lt;&gt;"",Kosovnica!L291,"")</f>
        <v/>
      </c>
      <c r="D288" s="74" t="str">
        <f>IF(B288&lt;&gt;"",(((Kosovnica!C291)*(Kosovnica!D291))*Kosovnica!E291*(IF(X288=TRUE,2,1)))/1000000,"")</f>
        <v/>
      </c>
      <c r="E288" s="74" t="str">
        <f t="shared" si="60"/>
        <v/>
      </c>
      <c r="F288" s="80" t="str">
        <f t="shared" si="61"/>
        <v/>
      </c>
      <c r="G288" s="74" t="str">
        <f t="shared" si="62"/>
        <v/>
      </c>
      <c r="H288" s="76" t="str">
        <f t="shared" si="63"/>
        <v/>
      </c>
      <c r="I288" s="76"/>
      <c r="J288" s="77">
        <f>IF(X288=FALSE,((IF(Kosovnica!G291=1,Kosovnica!C291+PRIBITEK_TRAK)+IF(Kosovnica!H291=1,Kosovnica!C291+PRIBITEK_TRAK)+IF(Kosovnica!I291=1,Kosovnica!D291+PRIBITEK_TRAK)+IF(Kosovnica!J291=1,Kosovnica!D291+PRIBITEK_TRAK))/1000)*Kosovnica!E291,0)</f>
        <v>0</v>
      </c>
      <c r="K288" s="78" t="str">
        <f t="shared" si="64"/>
        <v/>
      </c>
      <c r="L288" s="75"/>
      <c r="M288" s="77">
        <f>IF(X288=FALSE,((IF(Kosovnica!G291=2,Kosovnica!C291+PRIBITEK_TRAK)+IF(Kosovnica!H291=2,Kosovnica!C291+PRIBITEK_TRAK)+IF(Kosovnica!I291=2,Kosovnica!D291+PRIBITEK_TRAK)+IF(Kosovnica!J291=2,Kosovnica!D291+PRIBITEK_TRAK))/1000)*Kosovnica!E291,0)</f>
        <v>0</v>
      </c>
      <c r="N288" s="78" t="str">
        <f t="shared" si="65"/>
        <v/>
      </c>
      <c r="O288" s="75"/>
      <c r="P288" s="77">
        <f>IF(X288=TRUE,((IF(Kosovnica!G291=1,Kosovnica!C291+PRIBITEK_TRAK)+IF(Kosovnica!H291=1,Kosovnica!C291+PRIBITEK_TRAK)+IF(Kosovnica!I291=1,Kosovnica!D291+PRIBITEK_TRAK)+IF(Kosovnica!J291=1,Kosovnica!D291+PRIBITEK_TRAK))/1000)*Kosovnica!E291,0)</f>
        <v>0</v>
      </c>
      <c r="Q288" s="78" t="str">
        <f t="shared" si="66"/>
        <v/>
      </c>
      <c r="R288" s="75"/>
      <c r="S288" s="77">
        <f>IF(X288=TRUE,((IF(Kosovnica!G291=2,Kosovnica!C291+PRIBITEK_TRAK)+IF(Kosovnica!H291=2,Kosovnica!C291+PRIBITEK_TRAK)+IF(Kosovnica!I291=2,Kosovnica!D291+PRIBITEK_TRAK)+IF(Kosovnica!J291=2,Kosovnica!D291+PRIBITEK_TRAK))/1000)*Kosovnica!E291,0)</f>
        <v>0</v>
      </c>
      <c r="T288" s="78" t="str">
        <f t="shared" si="67"/>
        <v/>
      </c>
      <c r="U288" s="47"/>
      <c r="V288" s="7" t="str">
        <f t="shared" si="68"/>
        <v/>
      </c>
      <c r="W288" s="7" t="str">
        <f t="shared" si="58"/>
        <v/>
      </c>
      <c r="X288" s="7" t="str" cm="1">
        <f t="array" ref="X288">IF(B288&lt;&gt;"",IF(SUMPRODUCT(--(ISNUMBER(SEARCH(LEPI36, Kosovnica!K291)))) &gt; 0, TRUE, FALSE),"")</f>
        <v/>
      </c>
      <c r="Z288" s="48" t="str">
        <f t="shared" si="69"/>
        <v/>
      </c>
      <c r="AA288" s="7">
        <f t="shared" si="70"/>
        <v>0</v>
      </c>
    </row>
    <row r="289" spans="1:27" ht="15" x14ac:dyDescent="0.2">
      <c r="A289" s="44">
        <f t="shared" si="59"/>
        <v>277</v>
      </c>
      <c r="B289" s="45" t="str">
        <f>IF(Kosovnica!B292&lt;&gt;"",Kosovnica!B292,"")</f>
        <v/>
      </c>
      <c r="C289" s="46" t="str">
        <f>IF(Kosovnica!L292&lt;&gt;"",Kosovnica!L292,"")</f>
        <v/>
      </c>
      <c r="D289" s="74" t="str">
        <f>IF(B289&lt;&gt;"",(((Kosovnica!C292)*(Kosovnica!D292))*Kosovnica!E292*(IF(X289=TRUE,2,1)))/1000000,"")</f>
        <v/>
      </c>
      <c r="E289" s="74" t="str">
        <f t="shared" si="60"/>
        <v/>
      </c>
      <c r="F289" s="80" t="str">
        <f t="shared" si="61"/>
        <v/>
      </c>
      <c r="G289" s="74" t="str">
        <f t="shared" si="62"/>
        <v/>
      </c>
      <c r="H289" s="76" t="str">
        <f t="shared" si="63"/>
        <v/>
      </c>
      <c r="I289" s="76"/>
      <c r="J289" s="77">
        <f>IF(X289=FALSE,((IF(Kosovnica!G292=1,Kosovnica!C292+PRIBITEK_TRAK)+IF(Kosovnica!H292=1,Kosovnica!C292+PRIBITEK_TRAK)+IF(Kosovnica!I292=1,Kosovnica!D292+PRIBITEK_TRAK)+IF(Kosovnica!J292=1,Kosovnica!D292+PRIBITEK_TRAK))/1000)*Kosovnica!E292,0)</f>
        <v>0</v>
      </c>
      <c r="K289" s="78" t="str">
        <f t="shared" si="64"/>
        <v/>
      </c>
      <c r="L289" s="75"/>
      <c r="M289" s="77">
        <f>IF(X289=FALSE,((IF(Kosovnica!G292=2,Kosovnica!C292+PRIBITEK_TRAK)+IF(Kosovnica!H292=2,Kosovnica!C292+PRIBITEK_TRAK)+IF(Kosovnica!I292=2,Kosovnica!D292+PRIBITEK_TRAK)+IF(Kosovnica!J292=2,Kosovnica!D292+PRIBITEK_TRAK))/1000)*Kosovnica!E292,0)</f>
        <v>0</v>
      </c>
      <c r="N289" s="78" t="str">
        <f t="shared" si="65"/>
        <v/>
      </c>
      <c r="O289" s="75"/>
      <c r="P289" s="77">
        <f>IF(X289=TRUE,((IF(Kosovnica!G292=1,Kosovnica!C292+PRIBITEK_TRAK)+IF(Kosovnica!H292=1,Kosovnica!C292+PRIBITEK_TRAK)+IF(Kosovnica!I292=1,Kosovnica!D292+PRIBITEK_TRAK)+IF(Kosovnica!J292=1,Kosovnica!D292+PRIBITEK_TRAK))/1000)*Kosovnica!E292,0)</f>
        <v>0</v>
      </c>
      <c r="Q289" s="78" t="str">
        <f t="shared" si="66"/>
        <v/>
      </c>
      <c r="R289" s="75"/>
      <c r="S289" s="77">
        <f>IF(X289=TRUE,((IF(Kosovnica!G292=2,Kosovnica!C292+PRIBITEK_TRAK)+IF(Kosovnica!H292=2,Kosovnica!C292+PRIBITEK_TRAK)+IF(Kosovnica!I292=2,Kosovnica!D292+PRIBITEK_TRAK)+IF(Kosovnica!J292=2,Kosovnica!D292+PRIBITEK_TRAK))/1000)*Kosovnica!E292,0)</f>
        <v>0</v>
      </c>
      <c r="T289" s="78" t="str">
        <f t="shared" si="67"/>
        <v/>
      </c>
      <c r="U289" s="47"/>
      <c r="V289" s="7" t="str">
        <f t="shared" si="68"/>
        <v/>
      </c>
      <c r="W289" s="7" t="str">
        <f t="shared" si="58"/>
        <v/>
      </c>
      <c r="X289" s="7" t="str" cm="1">
        <f t="array" ref="X289">IF(B289&lt;&gt;"",IF(SUMPRODUCT(--(ISNUMBER(SEARCH(LEPI36, Kosovnica!K292)))) &gt; 0, TRUE, FALSE),"")</f>
        <v/>
      </c>
      <c r="Z289" s="48" t="str">
        <f t="shared" si="69"/>
        <v/>
      </c>
      <c r="AA289" s="7">
        <f t="shared" si="70"/>
        <v>0</v>
      </c>
    </row>
    <row r="290" spans="1:27" ht="15" x14ac:dyDescent="0.2">
      <c r="A290" s="44">
        <f t="shared" si="59"/>
        <v>278</v>
      </c>
      <c r="B290" s="45" t="str">
        <f>IF(Kosovnica!B293&lt;&gt;"",Kosovnica!B293,"")</f>
        <v/>
      </c>
      <c r="C290" s="46" t="str">
        <f>IF(Kosovnica!L293&lt;&gt;"",Kosovnica!L293,"")</f>
        <v/>
      </c>
      <c r="D290" s="74" t="str">
        <f>IF(B290&lt;&gt;"",(((Kosovnica!C293)*(Kosovnica!D293))*Kosovnica!E293*(IF(X290=TRUE,2,1)))/1000000,"")</f>
        <v/>
      </c>
      <c r="E290" s="74" t="str">
        <f t="shared" si="60"/>
        <v/>
      </c>
      <c r="F290" s="80" t="str">
        <f t="shared" si="61"/>
        <v/>
      </c>
      <c r="G290" s="74" t="str">
        <f t="shared" si="62"/>
        <v/>
      </c>
      <c r="H290" s="76" t="str">
        <f t="shared" si="63"/>
        <v/>
      </c>
      <c r="I290" s="76"/>
      <c r="J290" s="77">
        <f>IF(X290=FALSE,((IF(Kosovnica!G293=1,Kosovnica!C293+PRIBITEK_TRAK)+IF(Kosovnica!H293=1,Kosovnica!C293+PRIBITEK_TRAK)+IF(Kosovnica!I293=1,Kosovnica!D293+PRIBITEK_TRAK)+IF(Kosovnica!J293=1,Kosovnica!D293+PRIBITEK_TRAK))/1000)*Kosovnica!E293,0)</f>
        <v>0</v>
      </c>
      <c r="K290" s="78" t="str">
        <f t="shared" si="64"/>
        <v/>
      </c>
      <c r="L290" s="75"/>
      <c r="M290" s="77">
        <f>IF(X290=FALSE,((IF(Kosovnica!G293=2,Kosovnica!C293+PRIBITEK_TRAK)+IF(Kosovnica!H293=2,Kosovnica!C293+PRIBITEK_TRAK)+IF(Kosovnica!I293=2,Kosovnica!D293+PRIBITEK_TRAK)+IF(Kosovnica!J293=2,Kosovnica!D293+PRIBITEK_TRAK))/1000)*Kosovnica!E293,0)</f>
        <v>0</v>
      </c>
      <c r="N290" s="78" t="str">
        <f t="shared" si="65"/>
        <v/>
      </c>
      <c r="O290" s="75"/>
      <c r="P290" s="77">
        <f>IF(X290=TRUE,((IF(Kosovnica!G293=1,Kosovnica!C293+PRIBITEK_TRAK)+IF(Kosovnica!H293=1,Kosovnica!C293+PRIBITEK_TRAK)+IF(Kosovnica!I293=1,Kosovnica!D293+PRIBITEK_TRAK)+IF(Kosovnica!J293=1,Kosovnica!D293+PRIBITEK_TRAK))/1000)*Kosovnica!E293,0)</f>
        <v>0</v>
      </c>
      <c r="Q290" s="78" t="str">
        <f t="shared" si="66"/>
        <v/>
      </c>
      <c r="R290" s="75"/>
      <c r="S290" s="77">
        <f>IF(X290=TRUE,((IF(Kosovnica!G293=2,Kosovnica!C293+PRIBITEK_TRAK)+IF(Kosovnica!H293=2,Kosovnica!C293+PRIBITEK_TRAK)+IF(Kosovnica!I293=2,Kosovnica!D293+PRIBITEK_TRAK)+IF(Kosovnica!J293=2,Kosovnica!D293+PRIBITEK_TRAK))/1000)*Kosovnica!E293,0)</f>
        <v>0</v>
      </c>
      <c r="T290" s="78" t="str">
        <f t="shared" si="67"/>
        <v/>
      </c>
      <c r="U290" s="47"/>
      <c r="V290" s="7" t="str">
        <f t="shared" si="68"/>
        <v/>
      </c>
      <c r="W290" s="7" t="str">
        <f t="shared" si="58"/>
        <v/>
      </c>
      <c r="X290" s="7" t="str" cm="1">
        <f t="array" ref="X290">IF(B290&lt;&gt;"",IF(SUMPRODUCT(--(ISNUMBER(SEARCH(LEPI36, Kosovnica!K293)))) &gt; 0, TRUE, FALSE),"")</f>
        <v/>
      </c>
      <c r="Z290" s="48" t="str">
        <f t="shared" si="69"/>
        <v/>
      </c>
      <c r="AA290" s="7">
        <f t="shared" si="70"/>
        <v>0</v>
      </c>
    </row>
    <row r="291" spans="1:27" ht="15" x14ac:dyDescent="0.2">
      <c r="A291" s="44">
        <f t="shared" si="59"/>
        <v>279</v>
      </c>
      <c r="B291" s="45" t="str">
        <f>IF(Kosovnica!B294&lt;&gt;"",Kosovnica!B294,"")</f>
        <v/>
      </c>
      <c r="C291" s="46" t="str">
        <f>IF(Kosovnica!L294&lt;&gt;"",Kosovnica!L294,"")</f>
        <v/>
      </c>
      <c r="D291" s="74" t="str">
        <f>IF(B291&lt;&gt;"",(((Kosovnica!C294)*(Kosovnica!D294))*Kosovnica!E294*(IF(X291=TRUE,2,1)))/1000000,"")</f>
        <v/>
      </c>
      <c r="E291" s="74" t="str">
        <f t="shared" si="60"/>
        <v/>
      </c>
      <c r="F291" s="80" t="str">
        <f t="shared" si="61"/>
        <v/>
      </c>
      <c r="G291" s="74" t="str">
        <f t="shared" si="62"/>
        <v/>
      </c>
      <c r="H291" s="76" t="str">
        <f t="shared" si="63"/>
        <v/>
      </c>
      <c r="I291" s="76"/>
      <c r="J291" s="77">
        <f>IF(X291=FALSE,((IF(Kosovnica!G294=1,Kosovnica!C294+PRIBITEK_TRAK)+IF(Kosovnica!H294=1,Kosovnica!C294+PRIBITEK_TRAK)+IF(Kosovnica!I294=1,Kosovnica!D294+PRIBITEK_TRAK)+IF(Kosovnica!J294=1,Kosovnica!D294+PRIBITEK_TRAK))/1000)*Kosovnica!E294,0)</f>
        <v>0</v>
      </c>
      <c r="K291" s="78" t="str">
        <f t="shared" si="64"/>
        <v/>
      </c>
      <c r="L291" s="75"/>
      <c r="M291" s="77">
        <f>IF(X291=FALSE,((IF(Kosovnica!G294=2,Kosovnica!C294+PRIBITEK_TRAK)+IF(Kosovnica!H294=2,Kosovnica!C294+PRIBITEK_TRAK)+IF(Kosovnica!I294=2,Kosovnica!D294+PRIBITEK_TRAK)+IF(Kosovnica!J294=2,Kosovnica!D294+PRIBITEK_TRAK))/1000)*Kosovnica!E294,0)</f>
        <v>0</v>
      </c>
      <c r="N291" s="78" t="str">
        <f t="shared" si="65"/>
        <v/>
      </c>
      <c r="O291" s="75"/>
      <c r="P291" s="77">
        <f>IF(X291=TRUE,((IF(Kosovnica!G294=1,Kosovnica!C294+PRIBITEK_TRAK)+IF(Kosovnica!H294=1,Kosovnica!C294+PRIBITEK_TRAK)+IF(Kosovnica!I294=1,Kosovnica!D294+PRIBITEK_TRAK)+IF(Kosovnica!J294=1,Kosovnica!D294+PRIBITEK_TRAK))/1000)*Kosovnica!E294,0)</f>
        <v>0</v>
      </c>
      <c r="Q291" s="78" t="str">
        <f t="shared" si="66"/>
        <v/>
      </c>
      <c r="R291" s="75"/>
      <c r="S291" s="77">
        <f>IF(X291=TRUE,((IF(Kosovnica!G294=2,Kosovnica!C294+PRIBITEK_TRAK)+IF(Kosovnica!H294=2,Kosovnica!C294+PRIBITEK_TRAK)+IF(Kosovnica!I294=2,Kosovnica!D294+PRIBITEK_TRAK)+IF(Kosovnica!J294=2,Kosovnica!D294+PRIBITEK_TRAK))/1000)*Kosovnica!E294,0)</f>
        <v>0</v>
      </c>
      <c r="T291" s="78" t="str">
        <f t="shared" si="67"/>
        <v/>
      </c>
      <c r="U291" s="47"/>
      <c r="V291" s="7" t="str">
        <f t="shared" si="68"/>
        <v/>
      </c>
      <c r="W291" s="7" t="str">
        <f t="shared" si="58"/>
        <v/>
      </c>
      <c r="X291" s="7" t="str" cm="1">
        <f t="array" ref="X291">IF(B291&lt;&gt;"",IF(SUMPRODUCT(--(ISNUMBER(SEARCH(LEPI36, Kosovnica!K294)))) &gt; 0, TRUE, FALSE),"")</f>
        <v/>
      </c>
      <c r="Z291" s="48" t="str">
        <f t="shared" si="69"/>
        <v/>
      </c>
      <c r="AA291" s="7">
        <f t="shared" si="70"/>
        <v>0</v>
      </c>
    </row>
    <row r="292" spans="1:27" ht="15" x14ac:dyDescent="0.2">
      <c r="A292" s="44">
        <f t="shared" si="59"/>
        <v>280</v>
      </c>
      <c r="B292" s="45" t="str">
        <f>IF(Kosovnica!B295&lt;&gt;"",Kosovnica!B295,"")</f>
        <v/>
      </c>
      <c r="C292" s="46" t="str">
        <f>IF(Kosovnica!L295&lt;&gt;"",Kosovnica!L295,"")</f>
        <v/>
      </c>
      <c r="D292" s="74" t="str">
        <f>IF(B292&lt;&gt;"",(((Kosovnica!C295)*(Kosovnica!D295))*Kosovnica!E295*(IF(X292=TRUE,2,1)))/1000000,"")</f>
        <v/>
      </c>
      <c r="E292" s="74" t="str">
        <f t="shared" si="60"/>
        <v/>
      </c>
      <c r="F292" s="80" t="str">
        <f t="shared" si="61"/>
        <v/>
      </c>
      <c r="G292" s="74" t="str">
        <f t="shared" si="62"/>
        <v/>
      </c>
      <c r="H292" s="76" t="str">
        <f t="shared" si="63"/>
        <v/>
      </c>
      <c r="I292" s="76"/>
      <c r="J292" s="77">
        <f>IF(X292=FALSE,((IF(Kosovnica!G295=1,Kosovnica!C295+PRIBITEK_TRAK)+IF(Kosovnica!H295=1,Kosovnica!C295+PRIBITEK_TRAK)+IF(Kosovnica!I295=1,Kosovnica!D295+PRIBITEK_TRAK)+IF(Kosovnica!J295=1,Kosovnica!D295+PRIBITEK_TRAK))/1000)*Kosovnica!E295,0)</f>
        <v>0</v>
      </c>
      <c r="K292" s="78" t="str">
        <f t="shared" si="64"/>
        <v/>
      </c>
      <c r="L292" s="75"/>
      <c r="M292" s="77">
        <f>IF(X292=FALSE,((IF(Kosovnica!G295=2,Kosovnica!C295+PRIBITEK_TRAK)+IF(Kosovnica!H295=2,Kosovnica!C295+PRIBITEK_TRAK)+IF(Kosovnica!I295=2,Kosovnica!D295+PRIBITEK_TRAK)+IF(Kosovnica!J295=2,Kosovnica!D295+PRIBITEK_TRAK))/1000)*Kosovnica!E295,0)</f>
        <v>0</v>
      </c>
      <c r="N292" s="78" t="str">
        <f t="shared" si="65"/>
        <v/>
      </c>
      <c r="O292" s="75"/>
      <c r="P292" s="77">
        <f>IF(X292=TRUE,((IF(Kosovnica!G295=1,Kosovnica!C295+PRIBITEK_TRAK)+IF(Kosovnica!H295=1,Kosovnica!C295+PRIBITEK_TRAK)+IF(Kosovnica!I295=1,Kosovnica!D295+PRIBITEK_TRAK)+IF(Kosovnica!J295=1,Kosovnica!D295+PRIBITEK_TRAK))/1000)*Kosovnica!E295,0)</f>
        <v>0</v>
      </c>
      <c r="Q292" s="78" t="str">
        <f t="shared" si="66"/>
        <v/>
      </c>
      <c r="R292" s="75"/>
      <c r="S292" s="77">
        <f>IF(X292=TRUE,((IF(Kosovnica!G295=2,Kosovnica!C295+PRIBITEK_TRAK)+IF(Kosovnica!H295=2,Kosovnica!C295+PRIBITEK_TRAK)+IF(Kosovnica!I295=2,Kosovnica!D295+PRIBITEK_TRAK)+IF(Kosovnica!J295=2,Kosovnica!D295+PRIBITEK_TRAK))/1000)*Kosovnica!E295,0)</f>
        <v>0</v>
      </c>
      <c r="T292" s="78" t="str">
        <f t="shared" si="67"/>
        <v/>
      </c>
      <c r="U292" s="47"/>
      <c r="V292" s="7" t="str">
        <f t="shared" si="68"/>
        <v/>
      </c>
      <c r="W292" s="7" t="str">
        <f t="shared" si="58"/>
        <v/>
      </c>
      <c r="X292" s="7" t="str" cm="1">
        <f t="array" ref="X292">IF(B292&lt;&gt;"",IF(SUMPRODUCT(--(ISNUMBER(SEARCH(LEPI36, Kosovnica!K295)))) &gt; 0, TRUE, FALSE),"")</f>
        <v/>
      </c>
      <c r="Z292" s="48" t="str">
        <f t="shared" si="69"/>
        <v/>
      </c>
      <c r="AA292" s="7">
        <f t="shared" si="70"/>
        <v>0</v>
      </c>
    </row>
    <row r="293" spans="1:27" ht="15" x14ac:dyDescent="0.2">
      <c r="A293" s="44">
        <f t="shared" si="59"/>
        <v>281</v>
      </c>
      <c r="B293" s="45" t="str">
        <f>IF(Kosovnica!B296&lt;&gt;"",Kosovnica!B296,"")</f>
        <v/>
      </c>
      <c r="C293" s="46" t="str">
        <f>IF(Kosovnica!L296&lt;&gt;"",Kosovnica!L296,"")</f>
        <v/>
      </c>
      <c r="D293" s="74" t="str">
        <f>IF(B293&lt;&gt;"",(((Kosovnica!C296)*(Kosovnica!D296))*Kosovnica!E296*(IF(X293=TRUE,2,1)))/1000000,"")</f>
        <v/>
      </c>
      <c r="E293" s="74" t="str">
        <f t="shared" si="60"/>
        <v/>
      </c>
      <c r="F293" s="80" t="str">
        <f t="shared" si="61"/>
        <v/>
      </c>
      <c r="G293" s="74" t="str">
        <f t="shared" si="62"/>
        <v/>
      </c>
      <c r="H293" s="76" t="str">
        <f t="shared" si="63"/>
        <v/>
      </c>
      <c r="I293" s="76"/>
      <c r="J293" s="77">
        <f>IF(X293=FALSE,((IF(Kosovnica!G296=1,Kosovnica!C296+PRIBITEK_TRAK)+IF(Kosovnica!H296=1,Kosovnica!C296+PRIBITEK_TRAK)+IF(Kosovnica!I296=1,Kosovnica!D296+PRIBITEK_TRAK)+IF(Kosovnica!J296=1,Kosovnica!D296+PRIBITEK_TRAK))/1000)*Kosovnica!E296,0)</f>
        <v>0</v>
      </c>
      <c r="K293" s="78" t="str">
        <f t="shared" si="64"/>
        <v/>
      </c>
      <c r="L293" s="75"/>
      <c r="M293" s="77">
        <f>IF(X293=FALSE,((IF(Kosovnica!G296=2,Kosovnica!C296+PRIBITEK_TRAK)+IF(Kosovnica!H296=2,Kosovnica!C296+PRIBITEK_TRAK)+IF(Kosovnica!I296=2,Kosovnica!D296+PRIBITEK_TRAK)+IF(Kosovnica!J296=2,Kosovnica!D296+PRIBITEK_TRAK))/1000)*Kosovnica!E296,0)</f>
        <v>0</v>
      </c>
      <c r="N293" s="78" t="str">
        <f t="shared" si="65"/>
        <v/>
      </c>
      <c r="O293" s="75"/>
      <c r="P293" s="77">
        <f>IF(X293=TRUE,((IF(Kosovnica!G296=1,Kosovnica!C296+PRIBITEK_TRAK)+IF(Kosovnica!H296=1,Kosovnica!C296+PRIBITEK_TRAK)+IF(Kosovnica!I296=1,Kosovnica!D296+PRIBITEK_TRAK)+IF(Kosovnica!J296=1,Kosovnica!D296+PRIBITEK_TRAK))/1000)*Kosovnica!E296,0)</f>
        <v>0</v>
      </c>
      <c r="Q293" s="78" t="str">
        <f t="shared" si="66"/>
        <v/>
      </c>
      <c r="R293" s="75"/>
      <c r="S293" s="77">
        <f>IF(X293=TRUE,((IF(Kosovnica!G296=2,Kosovnica!C296+PRIBITEK_TRAK)+IF(Kosovnica!H296=2,Kosovnica!C296+PRIBITEK_TRAK)+IF(Kosovnica!I296=2,Kosovnica!D296+PRIBITEK_TRAK)+IF(Kosovnica!J296=2,Kosovnica!D296+PRIBITEK_TRAK))/1000)*Kosovnica!E296,0)</f>
        <v>0</v>
      </c>
      <c r="T293" s="78" t="str">
        <f t="shared" si="67"/>
        <v/>
      </c>
      <c r="U293" s="47"/>
      <c r="V293" s="7" t="str">
        <f t="shared" si="68"/>
        <v/>
      </c>
      <c r="W293" s="7" t="str">
        <f t="shared" si="58"/>
        <v/>
      </c>
      <c r="X293" s="7" t="str" cm="1">
        <f t="array" ref="X293">IF(B293&lt;&gt;"",IF(SUMPRODUCT(--(ISNUMBER(SEARCH(LEPI36, Kosovnica!K296)))) &gt; 0, TRUE, FALSE),"")</f>
        <v/>
      </c>
      <c r="Z293" s="48" t="str">
        <f t="shared" si="69"/>
        <v/>
      </c>
      <c r="AA293" s="7">
        <f t="shared" si="70"/>
        <v>0</v>
      </c>
    </row>
    <row r="294" spans="1:27" ht="15" x14ac:dyDescent="0.2">
      <c r="A294" s="44">
        <f t="shared" si="59"/>
        <v>282</v>
      </c>
      <c r="B294" s="45" t="str">
        <f>IF(Kosovnica!B297&lt;&gt;"",Kosovnica!B297,"")</f>
        <v/>
      </c>
      <c r="C294" s="46" t="str">
        <f>IF(Kosovnica!L297&lt;&gt;"",Kosovnica!L297,"")</f>
        <v/>
      </c>
      <c r="D294" s="74" t="str">
        <f>IF(B294&lt;&gt;"",(((Kosovnica!C297)*(Kosovnica!D297))*Kosovnica!E297*(IF(X294=TRUE,2,1)))/1000000,"")</f>
        <v/>
      </c>
      <c r="E294" s="74" t="str">
        <f t="shared" si="60"/>
        <v/>
      </c>
      <c r="F294" s="80" t="str">
        <f t="shared" si="61"/>
        <v/>
      </c>
      <c r="G294" s="74" t="str">
        <f t="shared" si="62"/>
        <v/>
      </c>
      <c r="H294" s="76" t="str">
        <f t="shared" si="63"/>
        <v/>
      </c>
      <c r="I294" s="76"/>
      <c r="J294" s="77">
        <f>IF(X294=FALSE,((IF(Kosovnica!G297=1,Kosovnica!C297+PRIBITEK_TRAK)+IF(Kosovnica!H297=1,Kosovnica!C297+PRIBITEK_TRAK)+IF(Kosovnica!I297=1,Kosovnica!D297+PRIBITEK_TRAK)+IF(Kosovnica!J297=1,Kosovnica!D297+PRIBITEK_TRAK))/1000)*Kosovnica!E297,0)</f>
        <v>0</v>
      </c>
      <c r="K294" s="78" t="str">
        <f t="shared" si="64"/>
        <v/>
      </c>
      <c r="L294" s="75"/>
      <c r="M294" s="77">
        <f>IF(X294=FALSE,((IF(Kosovnica!G297=2,Kosovnica!C297+PRIBITEK_TRAK)+IF(Kosovnica!H297=2,Kosovnica!C297+PRIBITEK_TRAK)+IF(Kosovnica!I297=2,Kosovnica!D297+PRIBITEK_TRAK)+IF(Kosovnica!J297=2,Kosovnica!D297+PRIBITEK_TRAK))/1000)*Kosovnica!E297,0)</f>
        <v>0</v>
      </c>
      <c r="N294" s="78" t="str">
        <f t="shared" si="65"/>
        <v/>
      </c>
      <c r="O294" s="75"/>
      <c r="P294" s="77">
        <f>IF(X294=TRUE,((IF(Kosovnica!G297=1,Kosovnica!C297+PRIBITEK_TRAK)+IF(Kosovnica!H297=1,Kosovnica!C297+PRIBITEK_TRAK)+IF(Kosovnica!I297=1,Kosovnica!D297+PRIBITEK_TRAK)+IF(Kosovnica!J297=1,Kosovnica!D297+PRIBITEK_TRAK))/1000)*Kosovnica!E297,0)</f>
        <v>0</v>
      </c>
      <c r="Q294" s="78" t="str">
        <f t="shared" si="66"/>
        <v/>
      </c>
      <c r="R294" s="75"/>
      <c r="S294" s="77">
        <f>IF(X294=TRUE,((IF(Kosovnica!G297=2,Kosovnica!C297+PRIBITEK_TRAK)+IF(Kosovnica!H297=2,Kosovnica!C297+PRIBITEK_TRAK)+IF(Kosovnica!I297=2,Kosovnica!D297+PRIBITEK_TRAK)+IF(Kosovnica!J297=2,Kosovnica!D297+PRIBITEK_TRAK))/1000)*Kosovnica!E297,0)</f>
        <v>0</v>
      </c>
      <c r="T294" s="78" t="str">
        <f t="shared" si="67"/>
        <v/>
      </c>
      <c r="U294" s="47"/>
      <c r="V294" s="7" t="str">
        <f t="shared" si="68"/>
        <v/>
      </c>
      <c r="W294" s="7" t="str">
        <f t="shared" si="58"/>
        <v/>
      </c>
      <c r="X294" s="7" t="str" cm="1">
        <f t="array" ref="X294">IF(B294&lt;&gt;"",IF(SUMPRODUCT(--(ISNUMBER(SEARCH(LEPI36, Kosovnica!K297)))) &gt; 0, TRUE, FALSE),"")</f>
        <v/>
      </c>
      <c r="Z294" s="48" t="str">
        <f t="shared" si="69"/>
        <v/>
      </c>
      <c r="AA294" s="7">
        <f t="shared" si="70"/>
        <v>0</v>
      </c>
    </row>
    <row r="295" spans="1:27" ht="15" x14ac:dyDescent="0.2">
      <c r="A295" s="44">
        <f t="shared" si="59"/>
        <v>283</v>
      </c>
      <c r="B295" s="45" t="str">
        <f>IF(Kosovnica!B298&lt;&gt;"",Kosovnica!B298,"")</f>
        <v/>
      </c>
      <c r="C295" s="46" t="str">
        <f>IF(Kosovnica!L298&lt;&gt;"",Kosovnica!L298,"")</f>
        <v/>
      </c>
      <c r="D295" s="74" t="str">
        <f>IF(B295&lt;&gt;"",(((Kosovnica!C298)*(Kosovnica!D298))*Kosovnica!E298*(IF(X295=TRUE,2,1)))/1000000,"")</f>
        <v/>
      </c>
      <c r="E295" s="74" t="str">
        <f t="shared" si="60"/>
        <v/>
      </c>
      <c r="F295" s="80" t="str">
        <f t="shared" si="61"/>
        <v/>
      </c>
      <c r="G295" s="74" t="str">
        <f t="shared" si="62"/>
        <v/>
      </c>
      <c r="H295" s="76" t="str">
        <f t="shared" si="63"/>
        <v/>
      </c>
      <c r="I295" s="76"/>
      <c r="J295" s="77">
        <f>IF(X295=FALSE,((IF(Kosovnica!G298=1,Kosovnica!C298+PRIBITEK_TRAK)+IF(Kosovnica!H298=1,Kosovnica!C298+PRIBITEK_TRAK)+IF(Kosovnica!I298=1,Kosovnica!D298+PRIBITEK_TRAK)+IF(Kosovnica!J298=1,Kosovnica!D298+PRIBITEK_TRAK))/1000)*Kosovnica!E298,0)</f>
        <v>0</v>
      </c>
      <c r="K295" s="78" t="str">
        <f t="shared" si="64"/>
        <v/>
      </c>
      <c r="L295" s="75"/>
      <c r="M295" s="77">
        <f>IF(X295=FALSE,((IF(Kosovnica!G298=2,Kosovnica!C298+PRIBITEK_TRAK)+IF(Kosovnica!H298=2,Kosovnica!C298+PRIBITEK_TRAK)+IF(Kosovnica!I298=2,Kosovnica!D298+PRIBITEK_TRAK)+IF(Kosovnica!J298=2,Kosovnica!D298+PRIBITEK_TRAK))/1000)*Kosovnica!E298,0)</f>
        <v>0</v>
      </c>
      <c r="N295" s="78" t="str">
        <f t="shared" si="65"/>
        <v/>
      </c>
      <c r="O295" s="75"/>
      <c r="P295" s="77">
        <f>IF(X295=TRUE,((IF(Kosovnica!G298=1,Kosovnica!C298+PRIBITEK_TRAK)+IF(Kosovnica!H298=1,Kosovnica!C298+PRIBITEK_TRAK)+IF(Kosovnica!I298=1,Kosovnica!D298+PRIBITEK_TRAK)+IF(Kosovnica!J298=1,Kosovnica!D298+PRIBITEK_TRAK))/1000)*Kosovnica!E298,0)</f>
        <v>0</v>
      </c>
      <c r="Q295" s="78" t="str">
        <f t="shared" si="66"/>
        <v/>
      </c>
      <c r="R295" s="75"/>
      <c r="S295" s="77">
        <f>IF(X295=TRUE,((IF(Kosovnica!G298=2,Kosovnica!C298+PRIBITEK_TRAK)+IF(Kosovnica!H298=2,Kosovnica!C298+PRIBITEK_TRAK)+IF(Kosovnica!I298=2,Kosovnica!D298+PRIBITEK_TRAK)+IF(Kosovnica!J298=2,Kosovnica!D298+PRIBITEK_TRAK))/1000)*Kosovnica!E298,0)</f>
        <v>0</v>
      </c>
      <c r="T295" s="78" t="str">
        <f t="shared" si="67"/>
        <v/>
      </c>
      <c r="U295" s="47"/>
      <c r="V295" s="7" t="str">
        <f t="shared" si="68"/>
        <v/>
      </c>
      <c r="W295" s="7" t="str">
        <f t="shared" si="58"/>
        <v/>
      </c>
      <c r="X295" s="7" t="str" cm="1">
        <f t="array" ref="X295">IF(B295&lt;&gt;"",IF(SUMPRODUCT(--(ISNUMBER(SEARCH(LEPI36, Kosovnica!K298)))) &gt; 0, TRUE, FALSE),"")</f>
        <v/>
      </c>
      <c r="Z295" s="48" t="str">
        <f t="shared" si="69"/>
        <v/>
      </c>
      <c r="AA295" s="7">
        <f t="shared" si="70"/>
        <v>0</v>
      </c>
    </row>
    <row r="296" spans="1:27" ht="15" x14ac:dyDescent="0.2">
      <c r="A296" s="44">
        <f t="shared" si="59"/>
        <v>284</v>
      </c>
      <c r="B296" s="45" t="str">
        <f>IF(Kosovnica!B299&lt;&gt;"",Kosovnica!B299,"")</f>
        <v/>
      </c>
      <c r="C296" s="46" t="str">
        <f>IF(Kosovnica!L299&lt;&gt;"",Kosovnica!L299,"")</f>
        <v/>
      </c>
      <c r="D296" s="74" t="str">
        <f>IF(B296&lt;&gt;"",(((Kosovnica!C299)*(Kosovnica!D299))*Kosovnica!E299*(IF(X296=TRUE,2,1)))/1000000,"")</f>
        <v/>
      </c>
      <c r="E296" s="74" t="str">
        <f t="shared" si="60"/>
        <v/>
      </c>
      <c r="F296" s="80" t="str">
        <f t="shared" si="61"/>
        <v/>
      </c>
      <c r="G296" s="74" t="str">
        <f t="shared" si="62"/>
        <v/>
      </c>
      <c r="H296" s="76" t="str">
        <f t="shared" si="63"/>
        <v/>
      </c>
      <c r="I296" s="76"/>
      <c r="J296" s="77">
        <f>IF(X296=FALSE,((IF(Kosovnica!G299=1,Kosovnica!C299+PRIBITEK_TRAK)+IF(Kosovnica!H299=1,Kosovnica!C299+PRIBITEK_TRAK)+IF(Kosovnica!I299=1,Kosovnica!D299+PRIBITEK_TRAK)+IF(Kosovnica!J299=1,Kosovnica!D299+PRIBITEK_TRAK))/1000)*Kosovnica!E299,0)</f>
        <v>0</v>
      </c>
      <c r="K296" s="78" t="str">
        <f t="shared" si="64"/>
        <v/>
      </c>
      <c r="L296" s="75"/>
      <c r="M296" s="77">
        <f>IF(X296=FALSE,((IF(Kosovnica!G299=2,Kosovnica!C299+PRIBITEK_TRAK)+IF(Kosovnica!H299=2,Kosovnica!C299+PRIBITEK_TRAK)+IF(Kosovnica!I299=2,Kosovnica!D299+PRIBITEK_TRAK)+IF(Kosovnica!J299=2,Kosovnica!D299+PRIBITEK_TRAK))/1000)*Kosovnica!E299,0)</f>
        <v>0</v>
      </c>
      <c r="N296" s="78" t="str">
        <f t="shared" si="65"/>
        <v/>
      </c>
      <c r="O296" s="75"/>
      <c r="P296" s="77">
        <f>IF(X296=TRUE,((IF(Kosovnica!G299=1,Kosovnica!C299+PRIBITEK_TRAK)+IF(Kosovnica!H299=1,Kosovnica!C299+PRIBITEK_TRAK)+IF(Kosovnica!I299=1,Kosovnica!D299+PRIBITEK_TRAK)+IF(Kosovnica!J299=1,Kosovnica!D299+PRIBITEK_TRAK))/1000)*Kosovnica!E299,0)</f>
        <v>0</v>
      </c>
      <c r="Q296" s="78" t="str">
        <f t="shared" si="66"/>
        <v/>
      </c>
      <c r="R296" s="75"/>
      <c r="S296" s="77">
        <f>IF(X296=TRUE,((IF(Kosovnica!G299=2,Kosovnica!C299+PRIBITEK_TRAK)+IF(Kosovnica!H299=2,Kosovnica!C299+PRIBITEK_TRAK)+IF(Kosovnica!I299=2,Kosovnica!D299+PRIBITEK_TRAK)+IF(Kosovnica!J299=2,Kosovnica!D299+PRIBITEK_TRAK))/1000)*Kosovnica!E299,0)</f>
        <v>0</v>
      </c>
      <c r="T296" s="78" t="str">
        <f t="shared" si="67"/>
        <v/>
      </c>
      <c r="U296" s="47"/>
      <c r="V296" s="7" t="str">
        <f t="shared" si="68"/>
        <v/>
      </c>
      <c r="W296" s="7" t="str">
        <f t="shared" si="58"/>
        <v/>
      </c>
      <c r="X296" s="7" t="str" cm="1">
        <f t="array" ref="X296">IF(B296&lt;&gt;"",IF(SUMPRODUCT(--(ISNUMBER(SEARCH(LEPI36, Kosovnica!K299)))) &gt; 0, TRUE, FALSE),"")</f>
        <v/>
      </c>
      <c r="Z296" s="48" t="str">
        <f t="shared" si="69"/>
        <v/>
      </c>
      <c r="AA296" s="7">
        <f t="shared" si="70"/>
        <v>0</v>
      </c>
    </row>
    <row r="297" spans="1:27" ht="15" x14ac:dyDescent="0.2">
      <c r="A297" s="44">
        <f t="shared" si="59"/>
        <v>285</v>
      </c>
      <c r="B297" s="45" t="str">
        <f>IF(Kosovnica!B300&lt;&gt;"",Kosovnica!B300,"")</f>
        <v/>
      </c>
      <c r="C297" s="46" t="str">
        <f>IF(Kosovnica!L300&lt;&gt;"",Kosovnica!L300,"")</f>
        <v/>
      </c>
      <c r="D297" s="74" t="str">
        <f>IF(B297&lt;&gt;"",(((Kosovnica!C300)*(Kosovnica!D300))*Kosovnica!E300*(IF(X297=TRUE,2,1)))/1000000,"")</f>
        <v/>
      </c>
      <c r="E297" s="74" t="str">
        <f t="shared" si="60"/>
        <v/>
      </c>
      <c r="F297" s="80" t="str">
        <f t="shared" si="61"/>
        <v/>
      </c>
      <c r="G297" s="74" t="str">
        <f t="shared" si="62"/>
        <v/>
      </c>
      <c r="H297" s="76" t="str">
        <f t="shared" si="63"/>
        <v/>
      </c>
      <c r="I297" s="76"/>
      <c r="J297" s="77">
        <f>IF(X297=FALSE,((IF(Kosovnica!G300=1,Kosovnica!C300+PRIBITEK_TRAK)+IF(Kosovnica!H300=1,Kosovnica!C300+PRIBITEK_TRAK)+IF(Kosovnica!I300=1,Kosovnica!D300+PRIBITEK_TRAK)+IF(Kosovnica!J300=1,Kosovnica!D300+PRIBITEK_TRAK))/1000)*Kosovnica!E300,0)</f>
        <v>0</v>
      </c>
      <c r="K297" s="78" t="str">
        <f t="shared" si="64"/>
        <v/>
      </c>
      <c r="L297" s="75"/>
      <c r="M297" s="77">
        <f>IF(X297=FALSE,((IF(Kosovnica!G300=2,Kosovnica!C300+PRIBITEK_TRAK)+IF(Kosovnica!H300=2,Kosovnica!C300+PRIBITEK_TRAK)+IF(Kosovnica!I300=2,Kosovnica!D300+PRIBITEK_TRAK)+IF(Kosovnica!J300=2,Kosovnica!D300+PRIBITEK_TRAK))/1000)*Kosovnica!E300,0)</f>
        <v>0</v>
      </c>
      <c r="N297" s="78" t="str">
        <f t="shared" si="65"/>
        <v/>
      </c>
      <c r="O297" s="75"/>
      <c r="P297" s="77">
        <f>IF(X297=TRUE,((IF(Kosovnica!G300=1,Kosovnica!C300+PRIBITEK_TRAK)+IF(Kosovnica!H300=1,Kosovnica!C300+PRIBITEK_TRAK)+IF(Kosovnica!I300=1,Kosovnica!D300+PRIBITEK_TRAK)+IF(Kosovnica!J300=1,Kosovnica!D300+PRIBITEK_TRAK))/1000)*Kosovnica!E300,0)</f>
        <v>0</v>
      </c>
      <c r="Q297" s="78" t="str">
        <f t="shared" si="66"/>
        <v/>
      </c>
      <c r="R297" s="75"/>
      <c r="S297" s="77">
        <f>IF(X297=TRUE,((IF(Kosovnica!G300=2,Kosovnica!C300+PRIBITEK_TRAK)+IF(Kosovnica!H300=2,Kosovnica!C300+PRIBITEK_TRAK)+IF(Kosovnica!I300=2,Kosovnica!D300+PRIBITEK_TRAK)+IF(Kosovnica!J300=2,Kosovnica!D300+PRIBITEK_TRAK))/1000)*Kosovnica!E300,0)</f>
        <v>0</v>
      </c>
      <c r="T297" s="78" t="str">
        <f t="shared" si="67"/>
        <v/>
      </c>
      <c r="U297" s="47"/>
      <c r="V297" s="7" t="str">
        <f t="shared" si="68"/>
        <v/>
      </c>
      <c r="W297" s="7" t="str">
        <f t="shared" si="58"/>
        <v/>
      </c>
      <c r="X297" s="7" t="str" cm="1">
        <f t="array" ref="X297">IF(B297&lt;&gt;"",IF(SUMPRODUCT(--(ISNUMBER(SEARCH(LEPI36, Kosovnica!K300)))) &gt; 0, TRUE, FALSE),"")</f>
        <v/>
      </c>
      <c r="Z297" s="48" t="str">
        <f t="shared" si="69"/>
        <v/>
      </c>
      <c r="AA297" s="7">
        <f t="shared" si="70"/>
        <v>0</v>
      </c>
    </row>
    <row r="298" spans="1:27" ht="15" x14ac:dyDescent="0.2">
      <c r="A298" s="44">
        <f t="shared" si="59"/>
        <v>286</v>
      </c>
      <c r="B298" s="45" t="str">
        <f>IF(Kosovnica!B301&lt;&gt;"",Kosovnica!B301,"")</f>
        <v/>
      </c>
      <c r="C298" s="46" t="str">
        <f>IF(Kosovnica!L301&lt;&gt;"",Kosovnica!L301,"")</f>
        <v/>
      </c>
      <c r="D298" s="74" t="str">
        <f>IF(B298&lt;&gt;"",(((Kosovnica!C301)*(Kosovnica!D301))*Kosovnica!E301*(IF(X298=TRUE,2,1)))/1000000,"")</f>
        <v/>
      </c>
      <c r="E298" s="74" t="str">
        <f t="shared" si="60"/>
        <v/>
      </c>
      <c r="F298" s="80" t="str">
        <f t="shared" si="61"/>
        <v/>
      </c>
      <c r="G298" s="74" t="str">
        <f t="shared" si="62"/>
        <v/>
      </c>
      <c r="H298" s="76" t="str">
        <f t="shared" si="63"/>
        <v/>
      </c>
      <c r="I298" s="76"/>
      <c r="J298" s="77">
        <f>IF(X298=FALSE,((IF(Kosovnica!G301=1,Kosovnica!C301+PRIBITEK_TRAK)+IF(Kosovnica!H301=1,Kosovnica!C301+PRIBITEK_TRAK)+IF(Kosovnica!I301=1,Kosovnica!D301+PRIBITEK_TRAK)+IF(Kosovnica!J301=1,Kosovnica!D301+PRIBITEK_TRAK))/1000)*Kosovnica!E301,0)</f>
        <v>0</v>
      </c>
      <c r="K298" s="78" t="str">
        <f t="shared" si="64"/>
        <v/>
      </c>
      <c r="L298" s="75"/>
      <c r="M298" s="77">
        <f>IF(X298=FALSE,((IF(Kosovnica!G301=2,Kosovnica!C301+PRIBITEK_TRAK)+IF(Kosovnica!H301=2,Kosovnica!C301+PRIBITEK_TRAK)+IF(Kosovnica!I301=2,Kosovnica!D301+PRIBITEK_TRAK)+IF(Kosovnica!J301=2,Kosovnica!D301+PRIBITEK_TRAK))/1000)*Kosovnica!E301,0)</f>
        <v>0</v>
      </c>
      <c r="N298" s="78" t="str">
        <f t="shared" si="65"/>
        <v/>
      </c>
      <c r="O298" s="75"/>
      <c r="P298" s="77">
        <f>IF(X298=TRUE,((IF(Kosovnica!G301=1,Kosovnica!C301+PRIBITEK_TRAK)+IF(Kosovnica!H301=1,Kosovnica!C301+PRIBITEK_TRAK)+IF(Kosovnica!I301=1,Kosovnica!D301+PRIBITEK_TRAK)+IF(Kosovnica!J301=1,Kosovnica!D301+PRIBITEK_TRAK))/1000)*Kosovnica!E301,0)</f>
        <v>0</v>
      </c>
      <c r="Q298" s="78" t="str">
        <f t="shared" si="66"/>
        <v/>
      </c>
      <c r="R298" s="75"/>
      <c r="S298" s="77">
        <f>IF(X298=TRUE,((IF(Kosovnica!G301=2,Kosovnica!C301+PRIBITEK_TRAK)+IF(Kosovnica!H301=2,Kosovnica!C301+PRIBITEK_TRAK)+IF(Kosovnica!I301=2,Kosovnica!D301+PRIBITEK_TRAK)+IF(Kosovnica!J301=2,Kosovnica!D301+PRIBITEK_TRAK))/1000)*Kosovnica!E301,0)</f>
        <v>0</v>
      </c>
      <c r="T298" s="78" t="str">
        <f t="shared" si="67"/>
        <v/>
      </c>
      <c r="U298" s="47"/>
      <c r="V298" s="7" t="str">
        <f t="shared" si="68"/>
        <v/>
      </c>
      <c r="W298" s="7" t="str">
        <f t="shared" si="58"/>
        <v/>
      </c>
      <c r="X298" s="7" t="str" cm="1">
        <f t="array" ref="X298">IF(B298&lt;&gt;"",IF(SUMPRODUCT(--(ISNUMBER(SEARCH(LEPI36, Kosovnica!K301)))) &gt; 0, TRUE, FALSE),"")</f>
        <v/>
      </c>
      <c r="Z298" s="48" t="str">
        <f t="shared" si="69"/>
        <v/>
      </c>
      <c r="AA298" s="7">
        <f t="shared" si="70"/>
        <v>0</v>
      </c>
    </row>
    <row r="299" spans="1:27" ht="15" x14ac:dyDescent="0.2">
      <c r="A299" s="44">
        <f t="shared" si="59"/>
        <v>287</v>
      </c>
      <c r="B299" s="45" t="str">
        <f>IF(Kosovnica!B302&lt;&gt;"",Kosovnica!B302,"")</f>
        <v/>
      </c>
      <c r="C299" s="46" t="str">
        <f>IF(Kosovnica!L302&lt;&gt;"",Kosovnica!L302,"")</f>
        <v/>
      </c>
      <c r="D299" s="74" t="str">
        <f>IF(B299&lt;&gt;"",(((Kosovnica!C302)*(Kosovnica!D302))*Kosovnica!E302*(IF(X299=TRUE,2,1)))/1000000,"")</f>
        <v/>
      </c>
      <c r="E299" s="74" t="str">
        <f t="shared" si="60"/>
        <v/>
      </c>
      <c r="F299" s="80" t="str">
        <f t="shared" si="61"/>
        <v/>
      </c>
      <c r="G299" s="74" t="str">
        <f t="shared" si="62"/>
        <v/>
      </c>
      <c r="H299" s="76" t="str">
        <f t="shared" si="63"/>
        <v/>
      </c>
      <c r="I299" s="76"/>
      <c r="J299" s="77">
        <f>IF(X299=FALSE,((IF(Kosovnica!G302=1,Kosovnica!C302+PRIBITEK_TRAK)+IF(Kosovnica!H302=1,Kosovnica!C302+PRIBITEK_TRAK)+IF(Kosovnica!I302=1,Kosovnica!D302+PRIBITEK_TRAK)+IF(Kosovnica!J302=1,Kosovnica!D302+PRIBITEK_TRAK))/1000)*Kosovnica!E302,0)</f>
        <v>0</v>
      </c>
      <c r="K299" s="78" t="str">
        <f t="shared" si="64"/>
        <v/>
      </c>
      <c r="L299" s="75"/>
      <c r="M299" s="77">
        <f>IF(X299=FALSE,((IF(Kosovnica!G302=2,Kosovnica!C302+PRIBITEK_TRAK)+IF(Kosovnica!H302=2,Kosovnica!C302+PRIBITEK_TRAK)+IF(Kosovnica!I302=2,Kosovnica!D302+PRIBITEK_TRAK)+IF(Kosovnica!J302=2,Kosovnica!D302+PRIBITEK_TRAK))/1000)*Kosovnica!E302,0)</f>
        <v>0</v>
      </c>
      <c r="N299" s="78" t="str">
        <f t="shared" si="65"/>
        <v/>
      </c>
      <c r="O299" s="75"/>
      <c r="P299" s="77">
        <f>IF(X299=TRUE,((IF(Kosovnica!G302=1,Kosovnica!C302+PRIBITEK_TRAK)+IF(Kosovnica!H302=1,Kosovnica!C302+PRIBITEK_TRAK)+IF(Kosovnica!I302=1,Kosovnica!D302+PRIBITEK_TRAK)+IF(Kosovnica!J302=1,Kosovnica!D302+PRIBITEK_TRAK))/1000)*Kosovnica!E302,0)</f>
        <v>0</v>
      </c>
      <c r="Q299" s="78" t="str">
        <f t="shared" si="66"/>
        <v/>
      </c>
      <c r="R299" s="75"/>
      <c r="S299" s="77">
        <f>IF(X299=TRUE,((IF(Kosovnica!G302=2,Kosovnica!C302+PRIBITEK_TRAK)+IF(Kosovnica!H302=2,Kosovnica!C302+PRIBITEK_TRAK)+IF(Kosovnica!I302=2,Kosovnica!D302+PRIBITEK_TRAK)+IF(Kosovnica!J302=2,Kosovnica!D302+PRIBITEK_TRAK))/1000)*Kosovnica!E302,0)</f>
        <v>0</v>
      </c>
      <c r="T299" s="78" t="str">
        <f t="shared" si="67"/>
        <v/>
      </c>
      <c r="U299" s="47"/>
      <c r="V299" s="7" t="str">
        <f t="shared" si="68"/>
        <v/>
      </c>
      <c r="W299" s="7" t="str">
        <f t="shared" si="58"/>
        <v/>
      </c>
      <c r="X299" s="7" t="str" cm="1">
        <f t="array" ref="X299">IF(B299&lt;&gt;"",IF(SUMPRODUCT(--(ISNUMBER(SEARCH(LEPI36, Kosovnica!K302)))) &gt; 0, TRUE, FALSE),"")</f>
        <v/>
      </c>
      <c r="Z299" s="48" t="str">
        <f t="shared" si="69"/>
        <v/>
      </c>
      <c r="AA299" s="7">
        <f t="shared" si="70"/>
        <v>0</v>
      </c>
    </row>
    <row r="300" spans="1:27" ht="15" x14ac:dyDescent="0.2">
      <c r="A300" s="44">
        <f t="shared" si="59"/>
        <v>288</v>
      </c>
      <c r="B300" s="45" t="str">
        <f>IF(Kosovnica!B303&lt;&gt;"",Kosovnica!B303,"")</f>
        <v/>
      </c>
      <c r="C300" s="46" t="str">
        <f>IF(Kosovnica!L303&lt;&gt;"",Kosovnica!L303,"")</f>
        <v/>
      </c>
      <c r="D300" s="74" t="str">
        <f>IF(B300&lt;&gt;"",(((Kosovnica!C303)*(Kosovnica!D303))*Kosovnica!E303*(IF(X300=TRUE,2,1)))/1000000,"")</f>
        <v/>
      </c>
      <c r="E300" s="74" t="str">
        <f t="shared" si="60"/>
        <v/>
      </c>
      <c r="F300" s="80" t="str">
        <f t="shared" si="61"/>
        <v/>
      </c>
      <c r="G300" s="74" t="str">
        <f t="shared" si="62"/>
        <v/>
      </c>
      <c r="H300" s="76" t="str">
        <f t="shared" si="63"/>
        <v/>
      </c>
      <c r="I300" s="76"/>
      <c r="J300" s="77">
        <f>IF(X300=FALSE,((IF(Kosovnica!G303=1,Kosovnica!C303+PRIBITEK_TRAK)+IF(Kosovnica!H303=1,Kosovnica!C303+PRIBITEK_TRAK)+IF(Kosovnica!I303=1,Kosovnica!D303+PRIBITEK_TRAK)+IF(Kosovnica!J303=1,Kosovnica!D303+PRIBITEK_TRAK))/1000)*Kosovnica!E303,0)</f>
        <v>0</v>
      </c>
      <c r="K300" s="78" t="str">
        <f t="shared" si="64"/>
        <v/>
      </c>
      <c r="L300" s="75"/>
      <c r="M300" s="77">
        <f>IF(X300=FALSE,((IF(Kosovnica!G303=2,Kosovnica!C303+PRIBITEK_TRAK)+IF(Kosovnica!H303=2,Kosovnica!C303+PRIBITEK_TRAK)+IF(Kosovnica!I303=2,Kosovnica!D303+PRIBITEK_TRAK)+IF(Kosovnica!J303=2,Kosovnica!D303+PRIBITEK_TRAK))/1000)*Kosovnica!E303,0)</f>
        <v>0</v>
      </c>
      <c r="N300" s="78" t="str">
        <f t="shared" si="65"/>
        <v/>
      </c>
      <c r="O300" s="75"/>
      <c r="P300" s="77">
        <f>IF(X300=TRUE,((IF(Kosovnica!G303=1,Kosovnica!C303+PRIBITEK_TRAK)+IF(Kosovnica!H303=1,Kosovnica!C303+PRIBITEK_TRAK)+IF(Kosovnica!I303=1,Kosovnica!D303+PRIBITEK_TRAK)+IF(Kosovnica!J303=1,Kosovnica!D303+PRIBITEK_TRAK))/1000)*Kosovnica!E303,0)</f>
        <v>0</v>
      </c>
      <c r="Q300" s="78" t="str">
        <f t="shared" si="66"/>
        <v/>
      </c>
      <c r="R300" s="75"/>
      <c r="S300" s="77">
        <f>IF(X300=TRUE,((IF(Kosovnica!G303=2,Kosovnica!C303+PRIBITEK_TRAK)+IF(Kosovnica!H303=2,Kosovnica!C303+PRIBITEK_TRAK)+IF(Kosovnica!I303=2,Kosovnica!D303+PRIBITEK_TRAK)+IF(Kosovnica!J303=2,Kosovnica!D303+PRIBITEK_TRAK))/1000)*Kosovnica!E303,0)</f>
        <v>0</v>
      </c>
      <c r="T300" s="78" t="str">
        <f t="shared" si="67"/>
        <v/>
      </c>
      <c r="U300" s="47"/>
      <c r="V300" s="7" t="str">
        <f t="shared" si="68"/>
        <v/>
      </c>
      <c r="W300" s="7" t="str">
        <f t="shared" si="58"/>
        <v/>
      </c>
      <c r="X300" s="7" t="str" cm="1">
        <f t="array" ref="X300">IF(B300&lt;&gt;"",IF(SUMPRODUCT(--(ISNUMBER(SEARCH(LEPI36, Kosovnica!K303)))) &gt; 0, TRUE, FALSE),"")</f>
        <v/>
      </c>
      <c r="Z300" s="48" t="str">
        <f t="shared" si="69"/>
        <v/>
      </c>
      <c r="AA300" s="7">
        <f t="shared" si="70"/>
        <v>0</v>
      </c>
    </row>
    <row r="301" spans="1:27" ht="15" x14ac:dyDescent="0.2">
      <c r="A301" s="44">
        <f t="shared" si="59"/>
        <v>289</v>
      </c>
      <c r="B301" s="45" t="str">
        <f>IF(Kosovnica!B304&lt;&gt;"",Kosovnica!B304,"")</f>
        <v/>
      </c>
      <c r="C301" s="46" t="str">
        <f>IF(Kosovnica!L304&lt;&gt;"",Kosovnica!L304,"")</f>
        <v/>
      </c>
      <c r="D301" s="74" t="str">
        <f>IF(B301&lt;&gt;"",(((Kosovnica!C304)*(Kosovnica!D304))*Kosovnica!E304*(IF(X301=TRUE,2,1)))/1000000,"")</f>
        <v/>
      </c>
      <c r="E301" s="74" t="str">
        <f t="shared" si="60"/>
        <v/>
      </c>
      <c r="F301" s="80" t="str">
        <f t="shared" si="61"/>
        <v/>
      </c>
      <c r="G301" s="74" t="str">
        <f t="shared" si="62"/>
        <v/>
      </c>
      <c r="H301" s="76" t="str">
        <f t="shared" si="63"/>
        <v/>
      </c>
      <c r="I301" s="76"/>
      <c r="J301" s="77">
        <f>IF(X301=FALSE,((IF(Kosovnica!G304=1,Kosovnica!C304+PRIBITEK_TRAK)+IF(Kosovnica!H304=1,Kosovnica!C304+PRIBITEK_TRAK)+IF(Kosovnica!I304=1,Kosovnica!D304+PRIBITEK_TRAK)+IF(Kosovnica!J304=1,Kosovnica!D304+PRIBITEK_TRAK))/1000)*Kosovnica!E304,0)</f>
        <v>0</v>
      </c>
      <c r="K301" s="78" t="str">
        <f t="shared" si="64"/>
        <v/>
      </c>
      <c r="L301" s="75"/>
      <c r="M301" s="77">
        <f>IF(X301=FALSE,((IF(Kosovnica!G304=2,Kosovnica!C304+PRIBITEK_TRAK)+IF(Kosovnica!H304=2,Kosovnica!C304+PRIBITEK_TRAK)+IF(Kosovnica!I304=2,Kosovnica!D304+PRIBITEK_TRAK)+IF(Kosovnica!J304=2,Kosovnica!D304+PRIBITEK_TRAK))/1000)*Kosovnica!E304,0)</f>
        <v>0</v>
      </c>
      <c r="N301" s="78" t="str">
        <f t="shared" si="65"/>
        <v/>
      </c>
      <c r="O301" s="75"/>
      <c r="P301" s="77">
        <f>IF(X301=TRUE,((IF(Kosovnica!G304=1,Kosovnica!C304+PRIBITEK_TRAK)+IF(Kosovnica!H304=1,Kosovnica!C304+PRIBITEK_TRAK)+IF(Kosovnica!I304=1,Kosovnica!D304+PRIBITEK_TRAK)+IF(Kosovnica!J304=1,Kosovnica!D304+PRIBITEK_TRAK))/1000)*Kosovnica!E304,0)</f>
        <v>0</v>
      </c>
      <c r="Q301" s="78" t="str">
        <f t="shared" si="66"/>
        <v/>
      </c>
      <c r="R301" s="75"/>
      <c r="S301" s="77">
        <f>IF(X301=TRUE,((IF(Kosovnica!G304=2,Kosovnica!C304+PRIBITEK_TRAK)+IF(Kosovnica!H304=2,Kosovnica!C304+PRIBITEK_TRAK)+IF(Kosovnica!I304=2,Kosovnica!D304+PRIBITEK_TRAK)+IF(Kosovnica!J304=2,Kosovnica!D304+PRIBITEK_TRAK))/1000)*Kosovnica!E304,0)</f>
        <v>0</v>
      </c>
      <c r="T301" s="78" t="str">
        <f t="shared" si="67"/>
        <v/>
      </c>
      <c r="U301" s="47"/>
      <c r="V301" s="7" t="str">
        <f t="shared" si="68"/>
        <v/>
      </c>
      <c r="W301" s="7" t="str">
        <f t="shared" si="58"/>
        <v/>
      </c>
      <c r="X301" s="7" t="str" cm="1">
        <f t="array" ref="X301">IF(B301&lt;&gt;"",IF(SUMPRODUCT(--(ISNUMBER(SEARCH(LEPI36, Kosovnica!K304)))) &gt; 0, TRUE, FALSE),"")</f>
        <v/>
      </c>
      <c r="Z301" s="48" t="str">
        <f t="shared" si="69"/>
        <v/>
      </c>
      <c r="AA301" s="7">
        <f t="shared" si="70"/>
        <v>0</v>
      </c>
    </row>
    <row r="302" spans="1:27" ht="15" x14ac:dyDescent="0.2">
      <c r="A302" s="44">
        <f t="shared" si="59"/>
        <v>290</v>
      </c>
      <c r="B302" s="45" t="str">
        <f>IF(Kosovnica!B305&lt;&gt;"",Kosovnica!B305,"")</f>
        <v/>
      </c>
      <c r="C302" s="46" t="str">
        <f>IF(Kosovnica!L305&lt;&gt;"",Kosovnica!L305,"")</f>
        <v/>
      </c>
      <c r="D302" s="74" t="str">
        <f>IF(B302&lt;&gt;"",(((Kosovnica!C305)*(Kosovnica!D305))*Kosovnica!E305*(IF(X302=TRUE,2,1)))/1000000,"")</f>
        <v/>
      </c>
      <c r="E302" s="74" t="str">
        <f t="shared" si="60"/>
        <v/>
      </c>
      <c r="F302" s="80" t="str">
        <f t="shared" si="61"/>
        <v/>
      </c>
      <c r="G302" s="74" t="str">
        <f t="shared" si="62"/>
        <v/>
      </c>
      <c r="H302" s="76" t="str">
        <f t="shared" si="63"/>
        <v/>
      </c>
      <c r="I302" s="76"/>
      <c r="J302" s="77">
        <f>IF(X302=FALSE,((IF(Kosovnica!G305=1,Kosovnica!C305+PRIBITEK_TRAK)+IF(Kosovnica!H305=1,Kosovnica!C305+PRIBITEK_TRAK)+IF(Kosovnica!I305=1,Kosovnica!D305+PRIBITEK_TRAK)+IF(Kosovnica!J305=1,Kosovnica!D305+PRIBITEK_TRAK))/1000)*Kosovnica!E305,0)</f>
        <v>0</v>
      </c>
      <c r="K302" s="78" t="str">
        <f t="shared" si="64"/>
        <v/>
      </c>
      <c r="L302" s="75"/>
      <c r="M302" s="77">
        <f>IF(X302=FALSE,((IF(Kosovnica!G305=2,Kosovnica!C305+PRIBITEK_TRAK)+IF(Kosovnica!H305=2,Kosovnica!C305+PRIBITEK_TRAK)+IF(Kosovnica!I305=2,Kosovnica!D305+PRIBITEK_TRAK)+IF(Kosovnica!J305=2,Kosovnica!D305+PRIBITEK_TRAK))/1000)*Kosovnica!E305,0)</f>
        <v>0</v>
      </c>
      <c r="N302" s="78" t="str">
        <f t="shared" si="65"/>
        <v/>
      </c>
      <c r="O302" s="75"/>
      <c r="P302" s="77">
        <f>IF(X302=TRUE,((IF(Kosovnica!G305=1,Kosovnica!C305+PRIBITEK_TRAK)+IF(Kosovnica!H305=1,Kosovnica!C305+PRIBITEK_TRAK)+IF(Kosovnica!I305=1,Kosovnica!D305+PRIBITEK_TRAK)+IF(Kosovnica!J305=1,Kosovnica!D305+PRIBITEK_TRAK))/1000)*Kosovnica!E305,0)</f>
        <v>0</v>
      </c>
      <c r="Q302" s="78" t="str">
        <f t="shared" si="66"/>
        <v/>
      </c>
      <c r="R302" s="75"/>
      <c r="S302" s="77">
        <f>IF(X302=TRUE,((IF(Kosovnica!G305=2,Kosovnica!C305+PRIBITEK_TRAK)+IF(Kosovnica!H305=2,Kosovnica!C305+PRIBITEK_TRAK)+IF(Kosovnica!I305=2,Kosovnica!D305+PRIBITEK_TRAK)+IF(Kosovnica!J305=2,Kosovnica!D305+PRIBITEK_TRAK))/1000)*Kosovnica!E305,0)</f>
        <v>0</v>
      </c>
      <c r="T302" s="78" t="str">
        <f t="shared" si="67"/>
        <v/>
      </c>
      <c r="U302" s="47"/>
      <c r="V302" s="7" t="str">
        <f t="shared" si="68"/>
        <v/>
      </c>
      <c r="W302" s="7" t="str">
        <f t="shared" si="58"/>
        <v/>
      </c>
      <c r="X302" s="7" t="str" cm="1">
        <f t="array" ref="X302">IF(B302&lt;&gt;"",IF(SUMPRODUCT(--(ISNUMBER(SEARCH(LEPI36, Kosovnica!K305)))) &gt; 0, TRUE, FALSE),"")</f>
        <v/>
      </c>
      <c r="Z302" s="48" t="str">
        <f t="shared" si="69"/>
        <v/>
      </c>
      <c r="AA302" s="7">
        <f t="shared" si="70"/>
        <v>0</v>
      </c>
    </row>
    <row r="303" spans="1:27" ht="15" x14ac:dyDescent="0.2">
      <c r="A303" s="44">
        <f t="shared" si="59"/>
        <v>291</v>
      </c>
      <c r="B303" s="45" t="str">
        <f>IF(Kosovnica!B306&lt;&gt;"",Kosovnica!B306,"")</f>
        <v/>
      </c>
      <c r="C303" s="46" t="str">
        <f>IF(Kosovnica!L306&lt;&gt;"",Kosovnica!L306,"")</f>
        <v/>
      </c>
      <c r="D303" s="74" t="str">
        <f>IF(B303&lt;&gt;"",(((Kosovnica!C306)*(Kosovnica!D306))*Kosovnica!E306*(IF(X303=TRUE,2,1)))/1000000,"")</f>
        <v/>
      </c>
      <c r="E303" s="74" t="str">
        <f t="shared" si="60"/>
        <v/>
      </c>
      <c r="F303" s="80" t="str">
        <f t="shared" si="61"/>
        <v/>
      </c>
      <c r="G303" s="74" t="str">
        <f t="shared" si="62"/>
        <v/>
      </c>
      <c r="H303" s="76" t="str">
        <f t="shared" si="63"/>
        <v/>
      </c>
      <c r="I303" s="76"/>
      <c r="J303" s="77">
        <f>IF(X303=FALSE,((IF(Kosovnica!G306=1,Kosovnica!C306+PRIBITEK_TRAK)+IF(Kosovnica!H306=1,Kosovnica!C306+PRIBITEK_TRAK)+IF(Kosovnica!I306=1,Kosovnica!D306+PRIBITEK_TRAK)+IF(Kosovnica!J306=1,Kosovnica!D306+PRIBITEK_TRAK))/1000)*Kosovnica!E306,0)</f>
        <v>0</v>
      </c>
      <c r="K303" s="78" t="str">
        <f t="shared" si="64"/>
        <v/>
      </c>
      <c r="L303" s="75"/>
      <c r="M303" s="77">
        <f>IF(X303=FALSE,((IF(Kosovnica!G306=2,Kosovnica!C306+PRIBITEK_TRAK)+IF(Kosovnica!H306=2,Kosovnica!C306+PRIBITEK_TRAK)+IF(Kosovnica!I306=2,Kosovnica!D306+PRIBITEK_TRAK)+IF(Kosovnica!J306=2,Kosovnica!D306+PRIBITEK_TRAK))/1000)*Kosovnica!E306,0)</f>
        <v>0</v>
      </c>
      <c r="N303" s="78" t="str">
        <f t="shared" si="65"/>
        <v/>
      </c>
      <c r="O303" s="75"/>
      <c r="P303" s="77">
        <f>IF(X303=TRUE,((IF(Kosovnica!G306=1,Kosovnica!C306+PRIBITEK_TRAK)+IF(Kosovnica!H306=1,Kosovnica!C306+PRIBITEK_TRAK)+IF(Kosovnica!I306=1,Kosovnica!D306+PRIBITEK_TRAK)+IF(Kosovnica!J306=1,Kosovnica!D306+PRIBITEK_TRAK))/1000)*Kosovnica!E306,0)</f>
        <v>0</v>
      </c>
      <c r="Q303" s="78" t="str">
        <f t="shared" si="66"/>
        <v/>
      </c>
      <c r="R303" s="75"/>
      <c r="S303" s="77">
        <f>IF(X303=TRUE,((IF(Kosovnica!G306=2,Kosovnica!C306+PRIBITEK_TRAK)+IF(Kosovnica!H306=2,Kosovnica!C306+PRIBITEK_TRAK)+IF(Kosovnica!I306=2,Kosovnica!D306+PRIBITEK_TRAK)+IF(Kosovnica!J306=2,Kosovnica!D306+PRIBITEK_TRAK))/1000)*Kosovnica!E306,0)</f>
        <v>0</v>
      </c>
      <c r="T303" s="78" t="str">
        <f t="shared" si="67"/>
        <v/>
      </c>
      <c r="U303" s="47"/>
      <c r="V303" s="7" t="str">
        <f t="shared" si="68"/>
        <v/>
      </c>
      <c r="W303" s="7" t="str">
        <f t="shared" si="58"/>
        <v/>
      </c>
      <c r="X303" s="7" t="str" cm="1">
        <f t="array" ref="X303">IF(B303&lt;&gt;"",IF(SUMPRODUCT(--(ISNUMBER(SEARCH(LEPI36, Kosovnica!K306)))) &gt; 0, TRUE, FALSE),"")</f>
        <v/>
      </c>
      <c r="Z303" s="48" t="str">
        <f t="shared" si="69"/>
        <v/>
      </c>
      <c r="AA303" s="7">
        <f t="shared" si="70"/>
        <v>0</v>
      </c>
    </row>
    <row r="304" spans="1:27" ht="15" x14ac:dyDescent="0.2">
      <c r="A304" s="44">
        <f t="shared" si="59"/>
        <v>292</v>
      </c>
      <c r="B304" s="45" t="str">
        <f>IF(Kosovnica!B307&lt;&gt;"",Kosovnica!B307,"")</f>
        <v/>
      </c>
      <c r="C304" s="46" t="str">
        <f>IF(Kosovnica!L307&lt;&gt;"",Kosovnica!L307,"")</f>
        <v/>
      </c>
      <c r="D304" s="74" t="str">
        <f>IF(B304&lt;&gt;"",(((Kosovnica!C307)*(Kosovnica!D307))*Kosovnica!E307*(IF(X304=TRUE,2,1)))/1000000,"")</f>
        <v/>
      </c>
      <c r="E304" s="74" t="str">
        <f t="shared" si="60"/>
        <v/>
      </c>
      <c r="F304" s="80" t="str">
        <f t="shared" si="61"/>
        <v/>
      </c>
      <c r="G304" s="74" t="str">
        <f t="shared" si="62"/>
        <v/>
      </c>
      <c r="H304" s="76" t="str">
        <f t="shared" si="63"/>
        <v/>
      </c>
      <c r="I304" s="76"/>
      <c r="J304" s="77">
        <f>IF(X304=FALSE,((IF(Kosovnica!G307=1,Kosovnica!C307+PRIBITEK_TRAK)+IF(Kosovnica!H307=1,Kosovnica!C307+PRIBITEK_TRAK)+IF(Kosovnica!I307=1,Kosovnica!D307+PRIBITEK_TRAK)+IF(Kosovnica!J307=1,Kosovnica!D307+PRIBITEK_TRAK))/1000)*Kosovnica!E307,0)</f>
        <v>0</v>
      </c>
      <c r="K304" s="78" t="str">
        <f t="shared" si="64"/>
        <v/>
      </c>
      <c r="L304" s="75"/>
      <c r="M304" s="77">
        <f>IF(X304=FALSE,((IF(Kosovnica!G307=2,Kosovnica!C307+PRIBITEK_TRAK)+IF(Kosovnica!H307=2,Kosovnica!C307+PRIBITEK_TRAK)+IF(Kosovnica!I307=2,Kosovnica!D307+PRIBITEK_TRAK)+IF(Kosovnica!J307=2,Kosovnica!D307+PRIBITEK_TRAK))/1000)*Kosovnica!E307,0)</f>
        <v>0</v>
      </c>
      <c r="N304" s="78" t="str">
        <f t="shared" si="65"/>
        <v/>
      </c>
      <c r="O304" s="75"/>
      <c r="P304" s="77">
        <f>IF(X304=TRUE,((IF(Kosovnica!G307=1,Kosovnica!C307+PRIBITEK_TRAK)+IF(Kosovnica!H307=1,Kosovnica!C307+PRIBITEK_TRAK)+IF(Kosovnica!I307=1,Kosovnica!D307+PRIBITEK_TRAK)+IF(Kosovnica!J307=1,Kosovnica!D307+PRIBITEK_TRAK))/1000)*Kosovnica!E307,0)</f>
        <v>0</v>
      </c>
      <c r="Q304" s="78" t="str">
        <f t="shared" si="66"/>
        <v/>
      </c>
      <c r="R304" s="75"/>
      <c r="S304" s="77">
        <f>IF(X304=TRUE,((IF(Kosovnica!G307=2,Kosovnica!C307+PRIBITEK_TRAK)+IF(Kosovnica!H307=2,Kosovnica!C307+PRIBITEK_TRAK)+IF(Kosovnica!I307=2,Kosovnica!D307+PRIBITEK_TRAK)+IF(Kosovnica!J307=2,Kosovnica!D307+PRIBITEK_TRAK))/1000)*Kosovnica!E307,0)</f>
        <v>0</v>
      </c>
      <c r="T304" s="78" t="str">
        <f t="shared" si="67"/>
        <v/>
      </c>
      <c r="U304" s="47"/>
      <c r="V304" s="7" t="str">
        <f t="shared" si="68"/>
        <v/>
      </c>
      <c r="W304" s="7" t="str">
        <f t="shared" si="58"/>
        <v/>
      </c>
      <c r="X304" s="7" t="str" cm="1">
        <f t="array" ref="X304">IF(B304&lt;&gt;"",IF(SUMPRODUCT(--(ISNUMBER(SEARCH(LEPI36, Kosovnica!K307)))) &gt; 0, TRUE, FALSE),"")</f>
        <v/>
      </c>
      <c r="Z304" s="48" t="str">
        <f t="shared" si="69"/>
        <v/>
      </c>
      <c r="AA304" s="7">
        <f t="shared" si="70"/>
        <v>0</v>
      </c>
    </row>
    <row r="305" spans="1:27" ht="15" x14ac:dyDescent="0.2">
      <c r="A305" s="44">
        <f t="shared" si="59"/>
        <v>293</v>
      </c>
      <c r="B305" s="45" t="str">
        <f>IF(Kosovnica!B308&lt;&gt;"",Kosovnica!B308,"")</f>
        <v/>
      </c>
      <c r="C305" s="46" t="str">
        <f>IF(Kosovnica!L308&lt;&gt;"",Kosovnica!L308,"")</f>
        <v/>
      </c>
      <c r="D305" s="74" t="str">
        <f>IF(B305&lt;&gt;"",(((Kosovnica!C308)*(Kosovnica!D308))*Kosovnica!E308*(IF(X305=TRUE,2,1)))/1000000,"")</f>
        <v/>
      </c>
      <c r="E305" s="74" t="str">
        <f t="shared" si="60"/>
        <v/>
      </c>
      <c r="F305" s="80" t="str">
        <f t="shared" si="61"/>
        <v/>
      </c>
      <c r="G305" s="74" t="str">
        <f t="shared" si="62"/>
        <v/>
      </c>
      <c r="H305" s="76" t="str">
        <f t="shared" si="63"/>
        <v/>
      </c>
      <c r="I305" s="76"/>
      <c r="J305" s="77">
        <f>IF(X305=FALSE,((IF(Kosovnica!G308=1,Kosovnica!C308+PRIBITEK_TRAK)+IF(Kosovnica!H308=1,Kosovnica!C308+PRIBITEK_TRAK)+IF(Kosovnica!I308=1,Kosovnica!D308+PRIBITEK_TRAK)+IF(Kosovnica!J308=1,Kosovnica!D308+PRIBITEK_TRAK))/1000)*Kosovnica!E308,0)</f>
        <v>0</v>
      </c>
      <c r="K305" s="78" t="str">
        <f t="shared" si="64"/>
        <v/>
      </c>
      <c r="L305" s="75"/>
      <c r="M305" s="77">
        <f>IF(X305=FALSE,((IF(Kosovnica!G308=2,Kosovnica!C308+PRIBITEK_TRAK)+IF(Kosovnica!H308=2,Kosovnica!C308+PRIBITEK_TRAK)+IF(Kosovnica!I308=2,Kosovnica!D308+PRIBITEK_TRAK)+IF(Kosovnica!J308=2,Kosovnica!D308+PRIBITEK_TRAK))/1000)*Kosovnica!E308,0)</f>
        <v>0</v>
      </c>
      <c r="N305" s="78" t="str">
        <f t="shared" si="65"/>
        <v/>
      </c>
      <c r="O305" s="75"/>
      <c r="P305" s="77">
        <f>IF(X305=TRUE,((IF(Kosovnica!G308=1,Kosovnica!C308+PRIBITEK_TRAK)+IF(Kosovnica!H308=1,Kosovnica!C308+PRIBITEK_TRAK)+IF(Kosovnica!I308=1,Kosovnica!D308+PRIBITEK_TRAK)+IF(Kosovnica!J308=1,Kosovnica!D308+PRIBITEK_TRAK))/1000)*Kosovnica!E308,0)</f>
        <v>0</v>
      </c>
      <c r="Q305" s="78" t="str">
        <f t="shared" si="66"/>
        <v/>
      </c>
      <c r="R305" s="75"/>
      <c r="S305" s="77">
        <f>IF(X305=TRUE,((IF(Kosovnica!G308=2,Kosovnica!C308+PRIBITEK_TRAK)+IF(Kosovnica!H308=2,Kosovnica!C308+PRIBITEK_TRAK)+IF(Kosovnica!I308=2,Kosovnica!D308+PRIBITEK_TRAK)+IF(Kosovnica!J308=2,Kosovnica!D308+PRIBITEK_TRAK))/1000)*Kosovnica!E308,0)</f>
        <v>0</v>
      </c>
      <c r="T305" s="78" t="str">
        <f t="shared" si="67"/>
        <v/>
      </c>
      <c r="U305" s="47"/>
      <c r="V305" s="7" t="str">
        <f t="shared" si="68"/>
        <v/>
      </c>
      <c r="W305" s="7" t="str">
        <f t="shared" si="58"/>
        <v/>
      </c>
      <c r="X305" s="7" t="str" cm="1">
        <f t="array" ref="X305">IF(B305&lt;&gt;"",IF(SUMPRODUCT(--(ISNUMBER(SEARCH(LEPI36, Kosovnica!K308)))) &gt; 0, TRUE, FALSE),"")</f>
        <v/>
      </c>
      <c r="Z305" s="48" t="str">
        <f t="shared" si="69"/>
        <v/>
      </c>
      <c r="AA305" s="7">
        <f t="shared" si="70"/>
        <v>0</v>
      </c>
    </row>
    <row r="306" spans="1:27" ht="15" x14ac:dyDescent="0.2">
      <c r="A306" s="44">
        <f t="shared" si="59"/>
        <v>294</v>
      </c>
      <c r="B306" s="45" t="str">
        <f>IF(Kosovnica!B309&lt;&gt;"",Kosovnica!B309,"")</f>
        <v/>
      </c>
      <c r="C306" s="46" t="str">
        <f>IF(Kosovnica!L309&lt;&gt;"",Kosovnica!L309,"")</f>
        <v/>
      </c>
      <c r="D306" s="74" t="str">
        <f>IF(B306&lt;&gt;"",(((Kosovnica!C309)*(Kosovnica!D309))*Kosovnica!E309*(IF(X306=TRUE,2,1)))/1000000,"")</f>
        <v/>
      </c>
      <c r="E306" s="74" t="str">
        <f t="shared" si="60"/>
        <v/>
      </c>
      <c r="F306" s="80" t="str">
        <f t="shared" si="61"/>
        <v/>
      </c>
      <c r="G306" s="74" t="str">
        <f t="shared" si="62"/>
        <v/>
      </c>
      <c r="H306" s="76" t="str">
        <f t="shared" si="63"/>
        <v/>
      </c>
      <c r="I306" s="76"/>
      <c r="J306" s="77">
        <f>IF(X306=FALSE,((IF(Kosovnica!G309=1,Kosovnica!C309+PRIBITEK_TRAK)+IF(Kosovnica!H309=1,Kosovnica!C309+PRIBITEK_TRAK)+IF(Kosovnica!I309=1,Kosovnica!D309+PRIBITEK_TRAK)+IF(Kosovnica!J309=1,Kosovnica!D309+PRIBITEK_TRAK))/1000)*Kosovnica!E309,0)</f>
        <v>0</v>
      </c>
      <c r="K306" s="78" t="str">
        <f t="shared" si="64"/>
        <v/>
      </c>
      <c r="L306" s="75"/>
      <c r="M306" s="77">
        <f>IF(X306=FALSE,((IF(Kosovnica!G309=2,Kosovnica!C309+PRIBITEK_TRAK)+IF(Kosovnica!H309=2,Kosovnica!C309+PRIBITEK_TRAK)+IF(Kosovnica!I309=2,Kosovnica!D309+PRIBITEK_TRAK)+IF(Kosovnica!J309=2,Kosovnica!D309+PRIBITEK_TRAK))/1000)*Kosovnica!E309,0)</f>
        <v>0</v>
      </c>
      <c r="N306" s="78" t="str">
        <f t="shared" si="65"/>
        <v/>
      </c>
      <c r="O306" s="75"/>
      <c r="P306" s="77">
        <f>IF(X306=TRUE,((IF(Kosovnica!G309=1,Kosovnica!C309+PRIBITEK_TRAK)+IF(Kosovnica!H309=1,Kosovnica!C309+PRIBITEK_TRAK)+IF(Kosovnica!I309=1,Kosovnica!D309+PRIBITEK_TRAK)+IF(Kosovnica!J309=1,Kosovnica!D309+PRIBITEK_TRAK))/1000)*Kosovnica!E309,0)</f>
        <v>0</v>
      </c>
      <c r="Q306" s="78" t="str">
        <f t="shared" si="66"/>
        <v/>
      </c>
      <c r="R306" s="75"/>
      <c r="S306" s="77">
        <f>IF(X306=TRUE,((IF(Kosovnica!G309=2,Kosovnica!C309+PRIBITEK_TRAK)+IF(Kosovnica!H309=2,Kosovnica!C309+PRIBITEK_TRAK)+IF(Kosovnica!I309=2,Kosovnica!D309+PRIBITEK_TRAK)+IF(Kosovnica!J309=2,Kosovnica!D309+PRIBITEK_TRAK))/1000)*Kosovnica!E309,0)</f>
        <v>0</v>
      </c>
      <c r="T306" s="78" t="str">
        <f t="shared" si="67"/>
        <v/>
      </c>
      <c r="U306" s="47"/>
      <c r="V306" s="7" t="str">
        <f t="shared" si="68"/>
        <v/>
      </c>
      <c r="W306" s="7" t="str">
        <f t="shared" si="58"/>
        <v/>
      </c>
      <c r="X306" s="7" t="str" cm="1">
        <f t="array" ref="X306">IF(B306&lt;&gt;"",IF(SUMPRODUCT(--(ISNUMBER(SEARCH(LEPI36, Kosovnica!K309)))) &gt; 0, TRUE, FALSE),"")</f>
        <v/>
      </c>
      <c r="Z306" s="48" t="str">
        <f t="shared" si="69"/>
        <v/>
      </c>
      <c r="AA306" s="7">
        <f t="shared" si="70"/>
        <v>0</v>
      </c>
    </row>
    <row r="307" spans="1:27" ht="15" x14ac:dyDescent="0.2">
      <c r="A307" s="44">
        <f t="shared" si="59"/>
        <v>295</v>
      </c>
      <c r="B307" s="45" t="str">
        <f>IF(Kosovnica!B310&lt;&gt;"",Kosovnica!B310,"")</f>
        <v/>
      </c>
      <c r="C307" s="46" t="str">
        <f>IF(Kosovnica!L310&lt;&gt;"",Kosovnica!L310,"")</f>
        <v/>
      </c>
      <c r="D307" s="74" t="str">
        <f>IF(B307&lt;&gt;"",(((Kosovnica!C310)*(Kosovnica!D310))*Kosovnica!E310*(IF(X307=TRUE,2,1)))/1000000,"")</f>
        <v/>
      </c>
      <c r="E307" s="74" t="str">
        <f t="shared" si="60"/>
        <v/>
      </c>
      <c r="F307" s="80" t="str">
        <f t="shared" si="61"/>
        <v/>
      </c>
      <c r="G307" s="74" t="str">
        <f t="shared" si="62"/>
        <v/>
      </c>
      <c r="H307" s="76" t="str">
        <f t="shared" si="63"/>
        <v/>
      </c>
      <c r="I307" s="76"/>
      <c r="J307" s="77">
        <f>IF(X307=FALSE,((IF(Kosovnica!G310=1,Kosovnica!C310+PRIBITEK_TRAK)+IF(Kosovnica!H310=1,Kosovnica!C310+PRIBITEK_TRAK)+IF(Kosovnica!I310=1,Kosovnica!D310+PRIBITEK_TRAK)+IF(Kosovnica!J310=1,Kosovnica!D310+PRIBITEK_TRAK))/1000)*Kosovnica!E310,0)</f>
        <v>0</v>
      </c>
      <c r="K307" s="78" t="str">
        <f t="shared" si="64"/>
        <v/>
      </c>
      <c r="L307" s="75"/>
      <c r="M307" s="77">
        <f>IF(X307=FALSE,((IF(Kosovnica!G310=2,Kosovnica!C310+PRIBITEK_TRAK)+IF(Kosovnica!H310=2,Kosovnica!C310+PRIBITEK_TRAK)+IF(Kosovnica!I310=2,Kosovnica!D310+PRIBITEK_TRAK)+IF(Kosovnica!J310=2,Kosovnica!D310+PRIBITEK_TRAK))/1000)*Kosovnica!E310,0)</f>
        <v>0</v>
      </c>
      <c r="N307" s="78" t="str">
        <f t="shared" si="65"/>
        <v/>
      </c>
      <c r="O307" s="75"/>
      <c r="P307" s="77">
        <f>IF(X307=TRUE,((IF(Kosovnica!G310=1,Kosovnica!C310+PRIBITEK_TRAK)+IF(Kosovnica!H310=1,Kosovnica!C310+PRIBITEK_TRAK)+IF(Kosovnica!I310=1,Kosovnica!D310+PRIBITEK_TRAK)+IF(Kosovnica!J310=1,Kosovnica!D310+PRIBITEK_TRAK))/1000)*Kosovnica!E310,0)</f>
        <v>0</v>
      </c>
      <c r="Q307" s="78" t="str">
        <f t="shared" si="66"/>
        <v/>
      </c>
      <c r="R307" s="75"/>
      <c r="S307" s="77">
        <f>IF(X307=TRUE,((IF(Kosovnica!G310=2,Kosovnica!C310+PRIBITEK_TRAK)+IF(Kosovnica!H310=2,Kosovnica!C310+PRIBITEK_TRAK)+IF(Kosovnica!I310=2,Kosovnica!D310+PRIBITEK_TRAK)+IF(Kosovnica!J310=2,Kosovnica!D310+PRIBITEK_TRAK))/1000)*Kosovnica!E310,0)</f>
        <v>0</v>
      </c>
      <c r="T307" s="78" t="str">
        <f t="shared" si="67"/>
        <v/>
      </c>
      <c r="U307" s="47"/>
      <c r="V307" s="7" t="str">
        <f t="shared" si="68"/>
        <v/>
      </c>
      <c r="W307" s="7" t="str">
        <f t="shared" si="58"/>
        <v/>
      </c>
      <c r="X307" s="7" t="str" cm="1">
        <f t="array" ref="X307">IF(B307&lt;&gt;"",IF(SUMPRODUCT(--(ISNUMBER(SEARCH(LEPI36, Kosovnica!K310)))) &gt; 0, TRUE, FALSE),"")</f>
        <v/>
      </c>
      <c r="Z307" s="48" t="str">
        <f t="shared" si="69"/>
        <v/>
      </c>
      <c r="AA307" s="7">
        <f t="shared" si="70"/>
        <v>0</v>
      </c>
    </row>
    <row r="308" spans="1:27" ht="15" x14ac:dyDescent="0.2">
      <c r="A308" s="44">
        <f t="shared" si="59"/>
        <v>296</v>
      </c>
      <c r="B308" s="45" t="str">
        <f>IF(Kosovnica!B311&lt;&gt;"",Kosovnica!B311,"")</f>
        <v/>
      </c>
      <c r="C308" s="46" t="str">
        <f>IF(Kosovnica!L311&lt;&gt;"",Kosovnica!L311,"")</f>
        <v/>
      </c>
      <c r="D308" s="74" t="str">
        <f>IF(B308&lt;&gt;"",(((Kosovnica!C311)*(Kosovnica!D311))*Kosovnica!E311*(IF(X308=TRUE,2,1)))/1000000,"")</f>
        <v/>
      </c>
      <c r="E308" s="74" t="str">
        <f t="shared" si="60"/>
        <v/>
      </c>
      <c r="F308" s="80" t="str">
        <f t="shared" si="61"/>
        <v/>
      </c>
      <c r="G308" s="74" t="str">
        <f t="shared" si="62"/>
        <v/>
      </c>
      <c r="H308" s="76" t="str">
        <f t="shared" si="63"/>
        <v/>
      </c>
      <c r="I308" s="76"/>
      <c r="J308" s="77">
        <f>IF(X308=FALSE,((IF(Kosovnica!G311=1,Kosovnica!C311+PRIBITEK_TRAK)+IF(Kosovnica!H311=1,Kosovnica!C311+PRIBITEK_TRAK)+IF(Kosovnica!I311=1,Kosovnica!D311+PRIBITEK_TRAK)+IF(Kosovnica!J311=1,Kosovnica!D311+PRIBITEK_TRAK))/1000)*Kosovnica!E311,0)</f>
        <v>0</v>
      </c>
      <c r="K308" s="78" t="str">
        <f t="shared" si="64"/>
        <v/>
      </c>
      <c r="L308" s="75"/>
      <c r="M308" s="77">
        <f>IF(X308=FALSE,((IF(Kosovnica!G311=2,Kosovnica!C311+PRIBITEK_TRAK)+IF(Kosovnica!H311=2,Kosovnica!C311+PRIBITEK_TRAK)+IF(Kosovnica!I311=2,Kosovnica!D311+PRIBITEK_TRAK)+IF(Kosovnica!J311=2,Kosovnica!D311+PRIBITEK_TRAK))/1000)*Kosovnica!E311,0)</f>
        <v>0</v>
      </c>
      <c r="N308" s="78" t="str">
        <f t="shared" si="65"/>
        <v/>
      </c>
      <c r="O308" s="75"/>
      <c r="P308" s="77">
        <f>IF(X308=TRUE,((IF(Kosovnica!G311=1,Kosovnica!C311+PRIBITEK_TRAK)+IF(Kosovnica!H311=1,Kosovnica!C311+PRIBITEK_TRAK)+IF(Kosovnica!I311=1,Kosovnica!D311+PRIBITEK_TRAK)+IF(Kosovnica!J311=1,Kosovnica!D311+PRIBITEK_TRAK))/1000)*Kosovnica!E311,0)</f>
        <v>0</v>
      </c>
      <c r="Q308" s="78" t="str">
        <f t="shared" si="66"/>
        <v/>
      </c>
      <c r="R308" s="75"/>
      <c r="S308" s="77">
        <f>IF(X308=TRUE,((IF(Kosovnica!G311=2,Kosovnica!C311+PRIBITEK_TRAK)+IF(Kosovnica!H311=2,Kosovnica!C311+PRIBITEK_TRAK)+IF(Kosovnica!I311=2,Kosovnica!D311+PRIBITEK_TRAK)+IF(Kosovnica!J311=2,Kosovnica!D311+PRIBITEK_TRAK))/1000)*Kosovnica!E311,0)</f>
        <v>0</v>
      </c>
      <c r="T308" s="78" t="str">
        <f t="shared" si="67"/>
        <v/>
      </c>
      <c r="U308" s="47"/>
      <c r="V308" s="7" t="str">
        <f t="shared" si="68"/>
        <v/>
      </c>
      <c r="W308" s="7" t="str">
        <f t="shared" si="58"/>
        <v/>
      </c>
      <c r="X308" s="7" t="str" cm="1">
        <f t="array" ref="X308">IF(B308&lt;&gt;"",IF(SUMPRODUCT(--(ISNUMBER(SEARCH(LEPI36, Kosovnica!K311)))) &gt; 0, TRUE, FALSE),"")</f>
        <v/>
      </c>
      <c r="Z308" s="48" t="str">
        <f t="shared" si="69"/>
        <v/>
      </c>
      <c r="AA308" s="7">
        <f t="shared" si="70"/>
        <v>0</v>
      </c>
    </row>
    <row r="309" spans="1:27" ht="15" x14ac:dyDescent="0.2">
      <c r="A309" s="44">
        <f t="shared" si="59"/>
        <v>297</v>
      </c>
      <c r="B309" s="45" t="str">
        <f>IF(Kosovnica!B312&lt;&gt;"",Kosovnica!B312,"")</f>
        <v/>
      </c>
      <c r="C309" s="46" t="str">
        <f>IF(Kosovnica!L312&lt;&gt;"",Kosovnica!L312,"")</f>
        <v/>
      </c>
      <c r="D309" s="74" t="str">
        <f>IF(B309&lt;&gt;"",(((Kosovnica!C312)*(Kosovnica!D312))*Kosovnica!E312*(IF(X309=TRUE,2,1)))/1000000,"")</f>
        <v/>
      </c>
      <c r="E309" s="74" t="str">
        <f t="shared" si="60"/>
        <v/>
      </c>
      <c r="F309" s="80" t="str">
        <f t="shared" si="61"/>
        <v/>
      </c>
      <c r="G309" s="74" t="str">
        <f t="shared" si="62"/>
        <v/>
      </c>
      <c r="H309" s="76" t="str">
        <f t="shared" si="63"/>
        <v/>
      </c>
      <c r="I309" s="76"/>
      <c r="J309" s="77">
        <f>IF(X309=FALSE,((IF(Kosovnica!G312=1,Kosovnica!C312+PRIBITEK_TRAK)+IF(Kosovnica!H312=1,Kosovnica!C312+PRIBITEK_TRAK)+IF(Kosovnica!I312=1,Kosovnica!D312+PRIBITEK_TRAK)+IF(Kosovnica!J312=1,Kosovnica!D312+PRIBITEK_TRAK))/1000)*Kosovnica!E312,0)</f>
        <v>0</v>
      </c>
      <c r="K309" s="78" t="str">
        <f t="shared" si="64"/>
        <v/>
      </c>
      <c r="L309" s="75"/>
      <c r="M309" s="77">
        <f>IF(X309=FALSE,((IF(Kosovnica!G312=2,Kosovnica!C312+PRIBITEK_TRAK)+IF(Kosovnica!H312=2,Kosovnica!C312+PRIBITEK_TRAK)+IF(Kosovnica!I312=2,Kosovnica!D312+PRIBITEK_TRAK)+IF(Kosovnica!J312=2,Kosovnica!D312+PRIBITEK_TRAK))/1000)*Kosovnica!E312,0)</f>
        <v>0</v>
      </c>
      <c r="N309" s="78" t="str">
        <f t="shared" si="65"/>
        <v/>
      </c>
      <c r="O309" s="75"/>
      <c r="P309" s="77">
        <f>IF(X309=TRUE,((IF(Kosovnica!G312=1,Kosovnica!C312+PRIBITEK_TRAK)+IF(Kosovnica!H312=1,Kosovnica!C312+PRIBITEK_TRAK)+IF(Kosovnica!I312=1,Kosovnica!D312+PRIBITEK_TRAK)+IF(Kosovnica!J312=1,Kosovnica!D312+PRIBITEK_TRAK))/1000)*Kosovnica!E312,0)</f>
        <v>0</v>
      </c>
      <c r="Q309" s="78" t="str">
        <f t="shared" si="66"/>
        <v/>
      </c>
      <c r="R309" s="75"/>
      <c r="S309" s="77">
        <f>IF(X309=TRUE,((IF(Kosovnica!G312=2,Kosovnica!C312+PRIBITEK_TRAK)+IF(Kosovnica!H312=2,Kosovnica!C312+PRIBITEK_TRAK)+IF(Kosovnica!I312=2,Kosovnica!D312+PRIBITEK_TRAK)+IF(Kosovnica!J312=2,Kosovnica!D312+PRIBITEK_TRAK))/1000)*Kosovnica!E312,0)</f>
        <v>0</v>
      </c>
      <c r="T309" s="78" t="str">
        <f t="shared" si="67"/>
        <v/>
      </c>
      <c r="U309" s="47"/>
      <c r="V309" s="7" t="str">
        <f t="shared" si="68"/>
        <v/>
      </c>
      <c r="W309" s="7" t="str">
        <f t="shared" si="58"/>
        <v/>
      </c>
      <c r="X309" s="7" t="str" cm="1">
        <f t="array" ref="X309">IF(B309&lt;&gt;"",IF(SUMPRODUCT(--(ISNUMBER(SEARCH(LEPI36, Kosovnica!K312)))) &gt; 0, TRUE, FALSE),"")</f>
        <v/>
      </c>
      <c r="Z309" s="48" t="str">
        <f t="shared" si="69"/>
        <v/>
      </c>
      <c r="AA309" s="7">
        <f t="shared" si="70"/>
        <v>0</v>
      </c>
    </row>
    <row r="310" spans="1:27" ht="15" x14ac:dyDescent="0.2">
      <c r="A310" s="44">
        <f t="shared" si="59"/>
        <v>298</v>
      </c>
      <c r="B310" s="45" t="str">
        <f>IF(Kosovnica!B313&lt;&gt;"",Kosovnica!B313,"")</f>
        <v/>
      </c>
      <c r="C310" s="46" t="str">
        <f>IF(Kosovnica!L313&lt;&gt;"",Kosovnica!L313,"")</f>
        <v/>
      </c>
      <c r="D310" s="74" t="str">
        <f>IF(B310&lt;&gt;"",(((Kosovnica!C313)*(Kosovnica!D313))*Kosovnica!E313*(IF(X310=TRUE,2,1)))/1000000,"")</f>
        <v/>
      </c>
      <c r="E310" s="74" t="str">
        <f t="shared" si="60"/>
        <v/>
      </c>
      <c r="F310" s="80" t="str">
        <f t="shared" si="61"/>
        <v/>
      </c>
      <c r="G310" s="74" t="str">
        <f t="shared" si="62"/>
        <v/>
      </c>
      <c r="H310" s="76" t="str">
        <f t="shared" si="63"/>
        <v/>
      </c>
      <c r="I310" s="76"/>
      <c r="J310" s="77">
        <f>IF(X310=FALSE,((IF(Kosovnica!G313=1,Kosovnica!C313+PRIBITEK_TRAK)+IF(Kosovnica!H313=1,Kosovnica!C313+PRIBITEK_TRAK)+IF(Kosovnica!I313=1,Kosovnica!D313+PRIBITEK_TRAK)+IF(Kosovnica!J313=1,Kosovnica!D313+PRIBITEK_TRAK))/1000)*Kosovnica!E313,0)</f>
        <v>0</v>
      </c>
      <c r="K310" s="78" t="str">
        <f t="shared" si="64"/>
        <v/>
      </c>
      <c r="L310" s="75"/>
      <c r="M310" s="77">
        <f>IF(X310=FALSE,((IF(Kosovnica!G313=2,Kosovnica!C313+PRIBITEK_TRAK)+IF(Kosovnica!H313=2,Kosovnica!C313+PRIBITEK_TRAK)+IF(Kosovnica!I313=2,Kosovnica!D313+PRIBITEK_TRAK)+IF(Kosovnica!J313=2,Kosovnica!D313+PRIBITEK_TRAK))/1000)*Kosovnica!E313,0)</f>
        <v>0</v>
      </c>
      <c r="N310" s="78" t="str">
        <f t="shared" si="65"/>
        <v/>
      </c>
      <c r="O310" s="75"/>
      <c r="P310" s="77">
        <f>IF(X310=TRUE,((IF(Kosovnica!G313=1,Kosovnica!C313+PRIBITEK_TRAK)+IF(Kosovnica!H313=1,Kosovnica!C313+PRIBITEK_TRAK)+IF(Kosovnica!I313=1,Kosovnica!D313+PRIBITEK_TRAK)+IF(Kosovnica!J313=1,Kosovnica!D313+PRIBITEK_TRAK))/1000)*Kosovnica!E313,0)</f>
        <v>0</v>
      </c>
      <c r="Q310" s="78" t="str">
        <f t="shared" si="66"/>
        <v/>
      </c>
      <c r="R310" s="75"/>
      <c r="S310" s="77">
        <f>IF(X310=TRUE,((IF(Kosovnica!G313=2,Kosovnica!C313+PRIBITEK_TRAK)+IF(Kosovnica!H313=2,Kosovnica!C313+PRIBITEK_TRAK)+IF(Kosovnica!I313=2,Kosovnica!D313+PRIBITEK_TRAK)+IF(Kosovnica!J313=2,Kosovnica!D313+PRIBITEK_TRAK))/1000)*Kosovnica!E313,0)</f>
        <v>0</v>
      </c>
      <c r="T310" s="78" t="str">
        <f t="shared" si="67"/>
        <v/>
      </c>
      <c r="U310" s="47"/>
      <c r="V310" s="7" t="str">
        <f t="shared" si="68"/>
        <v/>
      </c>
      <c r="W310" s="7" t="str">
        <f t="shared" si="58"/>
        <v/>
      </c>
      <c r="X310" s="7" t="str" cm="1">
        <f t="array" ref="X310">IF(B310&lt;&gt;"",IF(SUMPRODUCT(--(ISNUMBER(SEARCH(LEPI36, Kosovnica!K313)))) &gt; 0, TRUE, FALSE),"")</f>
        <v/>
      </c>
      <c r="Z310" s="48" t="str">
        <f t="shared" si="69"/>
        <v/>
      </c>
      <c r="AA310" s="7">
        <f t="shared" si="70"/>
        <v>0</v>
      </c>
    </row>
    <row r="311" spans="1:27" ht="15" x14ac:dyDescent="0.2">
      <c r="A311" s="44">
        <f t="shared" si="59"/>
        <v>299</v>
      </c>
      <c r="B311" s="45" t="str">
        <f>IF(Kosovnica!B314&lt;&gt;"",Kosovnica!B314,"")</f>
        <v/>
      </c>
      <c r="C311" s="46" t="str">
        <f>IF(Kosovnica!L314&lt;&gt;"",Kosovnica!L314,"")</f>
        <v/>
      </c>
      <c r="D311" s="74" t="str">
        <f>IF(B311&lt;&gt;"",(((Kosovnica!C314)*(Kosovnica!D314))*Kosovnica!E314*(IF(X311=TRUE,2,1)))/1000000,"")</f>
        <v/>
      </c>
      <c r="E311" s="74" t="str">
        <f t="shared" si="60"/>
        <v/>
      </c>
      <c r="F311" s="80" t="str">
        <f t="shared" si="61"/>
        <v/>
      </c>
      <c r="G311" s="74" t="str">
        <f t="shared" si="62"/>
        <v/>
      </c>
      <c r="H311" s="76" t="str">
        <f t="shared" si="63"/>
        <v/>
      </c>
      <c r="I311" s="76"/>
      <c r="J311" s="77">
        <f>IF(X311=FALSE,((IF(Kosovnica!G314=1,Kosovnica!C314+PRIBITEK_TRAK)+IF(Kosovnica!H314=1,Kosovnica!C314+PRIBITEK_TRAK)+IF(Kosovnica!I314=1,Kosovnica!D314+PRIBITEK_TRAK)+IF(Kosovnica!J314=1,Kosovnica!D314+PRIBITEK_TRAK))/1000)*Kosovnica!E314,0)</f>
        <v>0</v>
      </c>
      <c r="K311" s="78" t="str">
        <f t="shared" si="64"/>
        <v/>
      </c>
      <c r="L311" s="75"/>
      <c r="M311" s="77">
        <f>IF(X311=FALSE,((IF(Kosovnica!G314=2,Kosovnica!C314+PRIBITEK_TRAK)+IF(Kosovnica!H314=2,Kosovnica!C314+PRIBITEK_TRAK)+IF(Kosovnica!I314=2,Kosovnica!D314+PRIBITEK_TRAK)+IF(Kosovnica!J314=2,Kosovnica!D314+PRIBITEK_TRAK))/1000)*Kosovnica!E314,0)</f>
        <v>0</v>
      </c>
      <c r="N311" s="78" t="str">
        <f t="shared" si="65"/>
        <v/>
      </c>
      <c r="O311" s="75"/>
      <c r="P311" s="77">
        <f>IF(X311=TRUE,((IF(Kosovnica!G314=1,Kosovnica!C314+PRIBITEK_TRAK)+IF(Kosovnica!H314=1,Kosovnica!C314+PRIBITEK_TRAK)+IF(Kosovnica!I314=1,Kosovnica!D314+PRIBITEK_TRAK)+IF(Kosovnica!J314=1,Kosovnica!D314+PRIBITEK_TRAK))/1000)*Kosovnica!E314,0)</f>
        <v>0</v>
      </c>
      <c r="Q311" s="78" t="str">
        <f t="shared" si="66"/>
        <v/>
      </c>
      <c r="R311" s="75"/>
      <c r="S311" s="77">
        <f>IF(X311=TRUE,((IF(Kosovnica!G314=2,Kosovnica!C314+PRIBITEK_TRAK)+IF(Kosovnica!H314=2,Kosovnica!C314+PRIBITEK_TRAK)+IF(Kosovnica!I314=2,Kosovnica!D314+PRIBITEK_TRAK)+IF(Kosovnica!J314=2,Kosovnica!D314+PRIBITEK_TRAK))/1000)*Kosovnica!E314,0)</f>
        <v>0</v>
      </c>
      <c r="T311" s="78" t="str">
        <f t="shared" si="67"/>
        <v/>
      </c>
      <c r="U311" s="47"/>
      <c r="V311" s="7" t="str">
        <f t="shared" si="68"/>
        <v/>
      </c>
      <c r="W311" s="7" t="str">
        <f t="shared" si="58"/>
        <v/>
      </c>
      <c r="X311" s="7" t="str" cm="1">
        <f t="array" ref="X311">IF(B311&lt;&gt;"",IF(SUMPRODUCT(--(ISNUMBER(SEARCH(LEPI36, Kosovnica!K314)))) &gt; 0, TRUE, FALSE),"")</f>
        <v/>
      </c>
      <c r="Z311" s="48" t="str">
        <f t="shared" si="69"/>
        <v/>
      </c>
      <c r="AA311" s="7">
        <f t="shared" si="70"/>
        <v>0</v>
      </c>
    </row>
    <row r="312" spans="1:27" ht="15" x14ac:dyDescent="0.2">
      <c r="A312" s="44">
        <f t="shared" si="59"/>
        <v>300</v>
      </c>
      <c r="B312" s="45" t="str">
        <f>IF(Kosovnica!B315&lt;&gt;"",Kosovnica!B315,"")</f>
        <v/>
      </c>
      <c r="C312" s="46" t="str">
        <f>IF(Kosovnica!L315&lt;&gt;"",Kosovnica!L315,"")</f>
        <v/>
      </c>
      <c r="D312" s="74" t="str">
        <f>IF(B312&lt;&gt;"",(((Kosovnica!C315)*(Kosovnica!D315))*Kosovnica!E315*(IF(X312=TRUE,2,1)))/1000000,"")</f>
        <v/>
      </c>
      <c r="E312" s="74" t="str">
        <f t="shared" si="60"/>
        <v/>
      </c>
      <c r="F312" s="80" t="str">
        <f t="shared" si="61"/>
        <v/>
      </c>
      <c r="G312" s="74" t="str">
        <f t="shared" si="62"/>
        <v/>
      </c>
      <c r="H312" s="76" t="str">
        <f t="shared" si="63"/>
        <v/>
      </c>
      <c r="I312" s="76"/>
      <c r="J312" s="77">
        <f>IF(X312=FALSE,((IF(Kosovnica!G315=1,Kosovnica!C315+PRIBITEK_TRAK)+IF(Kosovnica!H315=1,Kosovnica!C315+PRIBITEK_TRAK)+IF(Kosovnica!I315=1,Kosovnica!D315+PRIBITEK_TRAK)+IF(Kosovnica!J315=1,Kosovnica!D315+PRIBITEK_TRAK))/1000)*Kosovnica!E315,0)</f>
        <v>0</v>
      </c>
      <c r="K312" s="78" t="str">
        <f t="shared" si="64"/>
        <v/>
      </c>
      <c r="L312" s="75"/>
      <c r="M312" s="77">
        <f>IF(X312=FALSE,((IF(Kosovnica!G315=2,Kosovnica!C315+PRIBITEK_TRAK)+IF(Kosovnica!H315=2,Kosovnica!C315+PRIBITEK_TRAK)+IF(Kosovnica!I315=2,Kosovnica!D315+PRIBITEK_TRAK)+IF(Kosovnica!J315=2,Kosovnica!D315+PRIBITEK_TRAK))/1000)*Kosovnica!E315,0)</f>
        <v>0</v>
      </c>
      <c r="N312" s="78" t="str">
        <f t="shared" si="65"/>
        <v/>
      </c>
      <c r="O312" s="75"/>
      <c r="P312" s="77">
        <f>IF(X312=TRUE,((IF(Kosovnica!G315=1,Kosovnica!C315+PRIBITEK_TRAK)+IF(Kosovnica!H315=1,Kosovnica!C315+PRIBITEK_TRAK)+IF(Kosovnica!I315=1,Kosovnica!D315+PRIBITEK_TRAK)+IF(Kosovnica!J315=1,Kosovnica!D315+PRIBITEK_TRAK))/1000)*Kosovnica!E315,0)</f>
        <v>0</v>
      </c>
      <c r="Q312" s="78" t="str">
        <f t="shared" si="66"/>
        <v/>
      </c>
      <c r="R312" s="75"/>
      <c r="S312" s="77">
        <f>IF(X312=TRUE,((IF(Kosovnica!G315=2,Kosovnica!C315+PRIBITEK_TRAK)+IF(Kosovnica!H315=2,Kosovnica!C315+PRIBITEK_TRAK)+IF(Kosovnica!I315=2,Kosovnica!D315+PRIBITEK_TRAK)+IF(Kosovnica!J315=2,Kosovnica!D315+PRIBITEK_TRAK))/1000)*Kosovnica!E315,0)</f>
        <v>0</v>
      </c>
      <c r="T312" s="78" t="str">
        <f t="shared" si="67"/>
        <v/>
      </c>
      <c r="U312" s="47"/>
      <c r="V312" s="7" t="str">
        <f t="shared" si="68"/>
        <v/>
      </c>
      <c r="W312" s="7" t="str">
        <f t="shared" si="58"/>
        <v/>
      </c>
      <c r="X312" s="7" t="str" cm="1">
        <f t="array" ref="X312">IF(B312&lt;&gt;"",IF(SUMPRODUCT(--(ISNUMBER(SEARCH(LEPI36, Kosovnica!K315)))) &gt; 0, TRUE, FALSE),"")</f>
        <v/>
      </c>
      <c r="Z312" s="48" t="str">
        <f t="shared" si="69"/>
        <v/>
      </c>
      <c r="AA312" s="7">
        <f t="shared" si="70"/>
        <v>0</v>
      </c>
    </row>
    <row r="313" spans="1:27" ht="15" x14ac:dyDescent="0.2">
      <c r="A313" s="44">
        <f t="shared" si="59"/>
        <v>301</v>
      </c>
      <c r="B313" s="45" t="str">
        <f>IF(Kosovnica!B316&lt;&gt;"",Kosovnica!B316,"")</f>
        <v/>
      </c>
      <c r="C313" s="46" t="str">
        <f>IF(Kosovnica!L316&lt;&gt;"",Kosovnica!L316,"")</f>
        <v/>
      </c>
      <c r="D313" s="74" t="str">
        <f>IF(B313&lt;&gt;"",(((Kosovnica!C316)*(Kosovnica!D316))*Kosovnica!E316*(IF(X313=TRUE,2,1)))/1000000,"")</f>
        <v/>
      </c>
      <c r="E313" s="74" t="str">
        <f t="shared" si="60"/>
        <v/>
      </c>
      <c r="F313" s="80" t="str">
        <f t="shared" si="61"/>
        <v/>
      </c>
      <c r="G313" s="74" t="str">
        <f t="shared" si="62"/>
        <v/>
      </c>
      <c r="H313" s="76" t="str">
        <f t="shared" si="63"/>
        <v/>
      </c>
      <c r="I313" s="76"/>
      <c r="J313" s="77">
        <f>IF(X313=FALSE,((IF(Kosovnica!G316=1,Kosovnica!C316+PRIBITEK_TRAK)+IF(Kosovnica!H316=1,Kosovnica!C316+PRIBITEK_TRAK)+IF(Kosovnica!I316=1,Kosovnica!D316+PRIBITEK_TRAK)+IF(Kosovnica!J316=1,Kosovnica!D316+PRIBITEK_TRAK))/1000)*Kosovnica!E316,0)</f>
        <v>0</v>
      </c>
      <c r="K313" s="78" t="str">
        <f t="shared" si="64"/>
        <v/>
      </c>
      <c r="L313" s="75"/>
      <c r="M313" s="77">
        <f>IF(X313=FALSE,((IF(Kosovnica!G316=2,Kosovnica!C316+PRIBITEK_TRAK)+IF(Kosovnica!H316=2,Kosovnica!C316+PRIBITEK_TRAK)+IF(Kosovnica!I316=2,Kosovnica!D316+PRIBITEK_TRAK)+IF(Kosovnica!J316=2,Kosovnica!D316+PRIBITEK_TRAK))/1000)*Kosovnica!E316,0)</f>
        <v>0</v>
      </c>
      <c r="N313" s="78" t="str">
        <f t="shared" si="65"/>
        <v/>
      </c>
      <c r="O313" s="75"/>
      <c r="P313" s="77">
        <f>IF(X313=TRUE,((IF(Kosovnica!G316=1,Kosovnica!C316+PRIBITEK_TRAK)+IF(Kosovnica!H316=1,Kosovnica!C316+PRIBITEK_TRAK)+IF(Kosovnica!I316=1,Kosovnica!D316+PRIBITEK_TRAK)+IF(Kosovnica!J316=1,Kosovnica!D316+PRIBITEK_TRAK))/1000)*Kosovnica!E316,0)</f>
        <v>0</v>
      </c>
      <c r="Q313" s="78" t="str">
        <f t="shared" si="66"/>
        <v/>
      </c>
      <c r="R313" s="75"/>
      <c r="S313" s="77">
        <f>IF(X313=TRUE,((IF(Kosovnica!G316=2,Kosovnica!C316+PRIBITEK_TRAK)+IF(Kosovnica!H316=2,Kosovnica!C316+PRIBITEK_TRAK)+IF(Kosovnica!I316=2,Kosovnica!D316+PRIBITEK_TRAK)+IF(Kosovnica!J316=2,Kosovnica!D316+PRIBITEK_TRAK))/1000)*Kosovnica!E316,0)</f>
        <v>0</v>
      </c>
      <c r="T313" s="78" t="str">
        <f t="shared" si="67"/>
        <v/>
      </c>
      <c r="U313" s="47"/>
      <c r="V313" s="7" t="str">
        <f t="shared" si="68"/>
        <v/>
      </c>
      <c r="W313" s="7" t="str">
        <f t="shared" si="58"/>
        <v/>
      </c>
      <c r="X313" s="7" t="str" cm="1">
        <f t="array" ref="X313">IF(B313&lt;&gt;"",IF(SUMPRODUCT(--(ISNUMBER(SEARCH(LEPI36, Kosovnica!K316)))) &gt; 0, TRUE, FALSE),"")</f>
        <v/>
      </c>
      <c r="Z313" s="48" t="str">
        <f t="shared" si="69"/>
        <v/>
      </c>
      <c r="AA313" s="7">
        <f t="shared" si="70"/>
        <v>0</v>
      </c>
    </row>
    <row r="314" spans="1:27" ht="15" x14ac:dyDescent="0.2">
      <c r="A314" s="44">
        <f t="shared" si="59"/>
        <v>302</v>
      </c>
      <c r="B314" s="45" t="str">
        <f>IF(Kosovnica!B317&lt;&gt;"",Kosovnica!B317,"")</f>
        <v/>
      </c>
      <c r="C314" s="46" t="str">
        <f>IF(Kosovnica!L317&lt;&gt;"",Kosovnica!L317,"")</f>
        <v/>
      </c>
      <c r="D314" s="74" t="str">
        <f>IF(B314&lt;&gt;"",(((Kosovnica!C317)*(Kosovnica!D317))*Kosovnica!E317*(IF(X314=TRUE,2,1)))/1000000,"")</f>
        <v/>
      </c>
      <c r="E314" s="74" t="str">
        <f t="shared" si="60"/>
        <v/>
      </c>
      <c r="F314" s="80" t="str">
        <f t="shared" si="61"/>
        <v/>
      </c>
      <c r="G314" s="74" t="str">
        <f t="shared" si="62"/>
        <v/>
      </c>
      <c r="H314" s="76" t="str">
        <f t="shared" si="63"/>
        <v/>
      </c>
      <c r="I314" s="76"/>
      <c r="J314" s="77">
        <f>IF(X314=FALSE,((IF(Kosovnica!G317=1,Kosovnica!C317+PRIBITEK_TRAK)+IF(Kosovnica!H317=1,Kosovnica!C317+PRIBITEK_TRAK)+IF(Kosovnica!I317=1,Kosovnica!D317+PRIBITEK_TRAK)+IF(Kosovnica!J317=1,Kosovnica!D317+PRIBITEK_TRAK))/1000)*Kosovnica!E317,0)</f>
        <v>0</v>
      </c>
      <c r="K314" s="78" t="str">
        <f t="shared" si="64"/>
        <v/>
      </c>
      <c r="L314" s="75"/>
      <c r="M314" s="77">
        <f>IF(X314=FALSE,((IF(Kosovnica!G317=2,Kosovnica!C317+PRIBITEK_TRAK)+IF(Kosovnica!H317=2,Kosovnica!C317+PRIBITEK_TRAK)+IF(Kosovnica!I317=2,Kosovnica!D317+PRIBITEK_TRAK)+IF(Kosovnica!J317=2,Kosovnica!D317+PRIBITEK_TRAK))/1000)*Kosovnica!E317,0)</f>
        <v>0</v>
      </c>
      <c r="N314" s="78" t="str">
        <f t="shared" si="65"/>
        <v/>
      </c>
      <c r="O314" s="75"/>
      <c r="P314" s="77">
        <f>IF(X314=TRUE,((IF(Kosovnica!G317=1,Kosovnica!C317+PRIBITEK_TRAK)+IF(Kosovnica!H317=1,Kosovnica!C317+PRIBITEK_TRAK)+IF(Kosovnica!I317=1,Kosovnica!D317+PRIBITEK_TRAK)+IF(Kosovnica!J317=1,Kosovnica!D317+PRIBITEK_TRAK))/1000)*Kosovnica!E317,0)</f>
        <v>0</v>
      </c>
      <c r="Q314" s="78" t="str">
        <f t="shared" si="66"/>
        <v/>
      </c>
      <c r="R314" s="75"/>
      <c r="S314" s="77">
        <f>IF(X314=TRUE,((IF(Kosovnica!G317=2,Kosovnica!C317+PRIBITEK_TRAK)+IF(Kosovnica!H317=2,Kosovnica!C317+PRIBITEK_TRAK)+IF(Kosovnica!I317=2,Kosovnica!D317+PRIBITEK_TRAK)+IF(Kosovnica!J317=2,Kosovnica!D317+PRIBITEK_TRAK))/1000)*Kosovnica!E317,0)</f>
        <v>0</v>
      </c>
      <c r="T314" s="78" t="str">
        <f t="shared" si="67"/>
        <v/>
      </c>
      <c r="U314" s="47"/>
      <c r="V314" s="7" t="str">
        <f t="shared" si="68"/>
        <v/>
      </c>
      <c r="W314" s="7" t="str">
        <f t="shared" si="58"/>
        <v/>
      </c>
      <c r="X314" s="7" t="str" cm="1">
        <f t="array" ref="X314">IF(B314&lt;&gt;"",IF(SUMPRODUCT(--(ISNUMBER(SEARCH(LEPI36, Kosovnica!K317)))) &gt; 0, TRUE, FALSE),"")</f>
        <v/>
      </c>
      <c r="Z314" s="48" t="str">
        <f t="shared" si="69"/>
        <v/>
      </c>
      <c r="AA314" s="7">
        <f t="shared" si="70"/>
        <v>0</v>
      </c>
    </row>
    <row r="315" spans="1:27" ht="15" x14ac:dyDescent="0.2">
      <c r="A315" s="44">
        <f t="shared" si="59"/>
        <v>303</v>
      </c>
      <c r="B315" s="45" t="str">
        <f>IF(Kosovnica!B318&lt;&gt;"",Kosovnica!B318,"")</f>
        <v/>
      </c>
      <c r="C315" s="46" t="str">
        <f>IF(Kosovnica!L318&lt;&gt;"",Kosovnica!L318,"")</f>
        <v/>
      </c>
      <c r="D315" s="74" t="str">
        <f>IF(B315&lt;&gt;"",(((Kosovnica!C318)*(Kosovnica!D318))*Kosovnica!E318*(IF(X315=TRUE,2,1)))/1000000,"")</f>
        <v/>
      </c>
      <c r="E315" s="74" t="str">
        <f t="shared" si="60"/>
        <v/>
      </c>
      <c r="F315" s="80" t="str">
        <f t="shared" si="61"/>
        <v/>
      </c>
      <c r="G315" s="74" t="str">
        <f t="shared" si="62"/>
        <v/>
      </c>
      <c r="H315" s="76" t="str">
        <f t="shared" si="63"/>
        <v/>
      </c>
      <c r="I315" s="76"/>
      <c r="J315" s="77">
        <f>IF(X315=FALSE,((IF(Kosovnica!G318=1,Kosovnica!C318+PRIBITEK_TRAK)+IF(Kosovnica!H318=1,Kosovnica!C318+PRIBITEK_TRAK)+IF(Kosovnica!I318=1,Kosovnica!D318+PRIBITEK_TRAK)+IF(Kosovnica!J318=1,Kosovnica!D318+PRIBITEK_TRAK))/1000)*Kosovnica!E318,0)</f>
        <v>0</v>
      </c>
      <c r="K315" s="78" t="str">
        <f t="shared" si="64"/>
        <v/>
      </c>
      <c r="L315" s="75"/>
      <c r="M315" s="77">
        <f>IF(X315=FALSE,((IF(Kosovnica!G318=2,Kosovnica!C318+PRIBITEK_TRAK)+IF(Kosovnica!H318=2,Kosovnica!C318+PRIBITEK_TRAK)+IF(Kosovnica!I318=2,Kosovnica!D318+PRIBITEK_TRAK)+IF(Kosovnica!J318=2,Kosovnica!D318+PRIBITEK_TRAK))/1000)*Kosovnica!E318,0)</f>
        <v>0</v>
      </c>
      <c r="N315" s="78" t="str">
        <f t="shared" si="65"/>
        <v/>
      </c>
      <c r="O315" s="75"/>
      <c r="P315" s="77">
        <f>IF(X315=TRUE,((IF(Kosovnica!G318=1,Kosovnica!C318+PRIBITEK_TRAK)+IF(Kosovnica!H318=1,Kosovnica!C318+PRIBITEK_TRAK)+IF(Kosovnica!I318=1,Kosovnica!D318+PRIBITEK_TRAK)+IF(Kosovnica!J318=1,Kosovnica!D318+PRIBITEK_TRAK))/1000)*Kosovnica!E318,0)</f>
        <v>0</v>
      </c>
      <c r="Q315" s="78" t="str">
        <f t="shared" si="66"/>
        <v/>
      </c>
      <c r="R315" s="75"/>
      <c r="S315" s="77">
        <f>IF(X315=TRUE,((IF(Kosovnica!G318=2,Kosovnica!C318+PRIBITEK_TRAK)+IF(Kosovnica!H318=2,Kosovnica!C318+PRIBITEK_TRAK)+IF(Kosovnica!I318=2,Kosovnica!D318+PRIBITEK_TRAK)+IF(Kosovnica!J318=2,Kosovnica!D318+PRIBITEK_TRAK))/1000)*Kosovnica!E318,0)</f>
        <v>0</v>
      </c>
      <c r="T315" s="78" t="str">
        <f t="shared" si="67"/>
        <v/>
      </c>
      <c r="U315" s="47"/>
      <c r="V315" s="7" t="str">
        <f t="shared" si="68"/>
        <v/>
      </c>
      <c r="W315" s="7" t="str">
        <f t="shared" si="58"/>
        <v/>
      </c>
      <c r="X315" s="7" t="str" cm="1">
        <f t="array" ref="X315">IF(B315&lt;&gt;"",IF(SUMPRODUCT(--(ISNUMBER(SEARCH(LEPI36, Kosovnica!K318)))) &gt; 0, TRUE, FALSE),"")</f>
        <v/>
      </c>
      <c r="Z315" s="48" t="str">
        <f t="shared" si="69"/>
        <v/>
      </c>
      <c r="AA315" s="7">
        <f t="shared" si="70"/>
        <v>0</v>
      </c>
    </row>
    <row r="316" spans="1:27" ht="15" x14ac:dyDescent="0.2">
      <c r="A316" s="44">
        <f t="shared" si="59"/>
        <v>304</v>
      </c>
      <c r="B316" s="45" t="str">
        <f>IF(Kosovnica!B319&lt;&gt;"",Kosovnica!B319,"")</f>
        <v/>
      </c>
      <c r="C316" s="46" t="str">
        <f>IF(Kosovnica!L319&lt;&gt;"",Kosovnica!L319,"")</f>
        <v/>
      </c>
      <c r="D316" s="74" t="str">
        <f>IF(B316&lt;&gt;"",(((Kosovnica!C319)*(Kosovnica!D319))*Kosovnica!E319*(IF(X316=TRUE,2,1)))/1000000,"")</f>
        <v/>
      </c>
      <c r="E316" s="74" t="str">
        <f t="shared" si="60"/>
        <v/>
      </c>
      <c r="F316" s="80" t="str">
        <f t="shared" si="61"/>
        <v/>
      </c>
      <c r="G316" s="74" t="str">
        <f t="shared" si="62"/>
        <v/>
      </c>
      <c r="H316" s="76" t="str">
        <f t="shared" si="63"/>
        <v/>
      </c>
      <c r="I316" s="76"/>
      <c r="J316" s="77">
        <f>IF(X316=FALSE,((IF(Kosovnica!G319=1,Kosovnica!C319+PRIBITEK_TRAK)+IF(Kosovnica!H319=1,Kosovnica!C319+PRIBITEK_TRAK)+IF(Kosovnica!I319=1,Kosovnica!D319+PRIBITEK_TRAK)+IF(Kosovnica!J319=1,Kosovnica!D319+PRIBITEK_TRAK))/1000)*Kosovnica!E319,0)</f>
        <v>0</v>
      </c>
      <c r="K316" s="78" t="str">
        <f t="shared" si="64"/>
        <v/>
      </c>
      <c r="L316" s="75"/>
      <c r="M316" s="77">
        <f>IF(X316=FALSE,((IF(Kosovnica!G319=2,Kosovnica!C319+PRIBITEK_TRAK)+IF(Kosovnica!H319=2,Kosovnica!C319+PRIBITEK_TRAK)+IF(Kosovnica!I319=2,Kosovnica!D319+PRIBITEK_TRAK)+IF(Kosovnica!J319=2,Kosovnica!D319+PRIBITEK_TRAK))/1000)*Kosovnica!E319,0)</f>
        <v>0</v>
      </c>
      <c r="N316" s="78" t="str">
        <f t="shared" si="65"/>
        <v/>
      </c>
      <c r="O316" s="75"/>
      <c r="P316" s="77">
        <f>IF(X316=TRUE,((IF(Kosovnica!G319=1,Kosovnica!C319+PRIBITEK_TRAK)+IF(Kosovnica!H319=1,Kosovnica!C319+PRIBITEK_TRAK)+IF(Kosovnica!I319=1,Kosovnica!D319+PRIBITEK_TRAK)+IF(Kosovnica!J319=1,Kosovnica!D319+PRIBITEK_TRAK))/1000)*Kosovnica!E319,0)</f>
        <v>0</v>
      </c>
      <c r="Q316" s="78" t="str">
        <f t="shared" si="66"/>
        <v/>
      </c>
      <c r="R316" s="75"/>
      <c r="S316" s="77">
        <f>IF(X316=TRUE,((IF(Kosovnica!G319=2,Kosovnica!C319+PRIBITEK_TRAK)+IF(Kosovnica!H319=2,Kosovnica!C319+PRIBITEK_TRAK)+IF(Kosovnica!I319=2,Kosovnica!D319+PRIBITEK_TRAK)+IF(Kosovnica!J319=2,Kosovnica!D319+PRIBITEK_TRAK))/1000)*Kosovnica!E319,0)</f>
        <v>0</v>
      </c>
      <c r="T316" s="78" t="str">
        <f t="shared" si="67"/>
        <v/>
      </c>
      <c r="U316" s="47"/>
      <c r="V316" s="7" t="str">
        <f t="shared" si="68"/>
        <v/>
      </c>
      <c r="W316" s="7" t="str">
        <f t="shared" si="58"/>
        <v/>
      </c>
      <c r="X316" s="7" t="str" cm="1">
        <f t="array" ref="X316">IF(B316&lt;&gt;"",IF(SUMPRODUCT(--(ISNUMBER(SEARCH(LEPI36, Kosovnica!K319)))) &gt; 0, TRUE, FALSE),"")</f>
        <v/>
      </c>
      <c r="Z316" s="48" t="str">
        <f t="shared" si="69"/>
        <v/>
      </c>
      <c r="AA316" s="7">
        <f t="shared" si="70"/>
        <v>0</v>
      </c>
    </row>
    <row r="317" spans="1:27" ht="15" x14ac:dyDescent="0.2">
      <c r="A317" s="44">
        <f t="shared" si="59"/>
        <v>305</v>
      </c>
      <c r="B317" s="45" t="str">
        <f>IF(Kosovnica!B320&lt;&gt;"",Kosovnica!B320,"")</f>
        <v/>
      </c>
      <c r="C317" s="46" t="str">
        <f>IF(Kosovnica!L320&lt;&gt;"",Kosovnica!L320,"")</f>
        <v/>
      </c>
      <c r="D317" s="74" t="str">
        <f>IF(B317&lt;&gt;"",(((Kosovnica!C320)*(Kosovnica!D320))*Kosovnica!E320*(IF(X317=TRUE,2,1)))/1000000,"")</f>
        <v/>
      </c>
      <c r="E317" s="74" t="str">
        <f t="shared" si="60"/>
        <v/>
      </c>
      <c r="F317" s="80" t="str">
        <f t="shared" si="61"/>
        <v/>
      </c>
      <c r="G317" s="74" t="str">
        <f t="shared" si="62"/>
        <v/>
      </c>
      <c r="H317" s="76" t="str">
        <f t="shared" si="63"/>
        <v/>
      </c>
      <c r="I317" s="76"/>
      <c r="J317" s="77">
        <f>IF(X317=FALSE,((IF(Kosovnica!G320=1,Kosovnica!C320+PRIBITEK_TRAK)+IF(Kosovnica!H320=1,Kosovnica!C320+PRIBITEK_TRAK)+IF(Kosovnica!I320=1,Kosovnica!D320+PRIBITEK_TRAK)+IF(Kosovnica!J320=1,Kosovnica!D320+PRIBITEK_TRAK))/1000)*Kosovnica!E320,0)</f>
        <v>0</v>
      </c>
      <c r="K317" s="78" t="str">
        <f t="shared" si="64"/>
        <v/>
      </c>
      <c r="L317" s="75"/>
      <c r="M317" s="77">
        <f>IF(X317=FALSE,((IF(Kosovnica!G320=2,Kosovnica!C320+PRIBITEK_TRAK)+IF(Kosovnica!H320=2,Kosovnica!C320+PRIBITEK_TRAK)+IF(Kosovnica!I320=2,Kosovnica!D320+PRIBITEK_TRAK)+IF(Kosovnica!J320=2,Kosovnica!D320+PRIBITEK_TRAK))/1000)*Kosovnica!E320,0)</f>
        <v>0</v>
      </c>
      <c r="N317" s="78" t="str">
        <f t="shared" si="65"/>
        <v/>
      </c>
      <c r="O317" s="75"/>
      <c r="P317" s="77">
        <f>IF(X317=TRUE,((IF(Kosovnica!G320=1,Kosovnica!C320+PRIBITEK_TRAK)+IF(Kosovnica!H320=1,Kosovnica!C320+PRIBITEK_TRAK)+IF(Kosovnica!I320=1,Kosovnica!D320+PRIBITEK_TRAK)+IF(Kosovnica!J320=1,Kosovnica!D320+PRIBITEK_TRAK))/1000)*Kosovnica!E320,0)</f>
        <v>0</v>
      </c>
      <c r="Q317" s="78" t="str">
        <f t="shared" si="66"/>
        <v/>
      </c>
      <c r="R317" s="75"/>
      <c r="S317" s="77">
        <f>IF(X317=TRUE,((IF(Kosovnica!G320=2,Kosovnica!C320+PRIBITEK_TRAK)+IF(Kosovnica!H320=2,Kosovnica!C320+PRIBITEK_TRAK)+IF(Kosovnica!I320=2,Kosovnica!D320+PRIBITEK_TRAK)+IF(Kosovnica!J320=2,Kosovnica!D320+PRIBITEK_TRAK))/1000)*Kosovnica!E320,0)</f>
        <v>0</v>
      </c>
      <c r="T317" s="78" t="str">
        <f t="shared" si="67"/>
        <v/>
      </c>
      <c r="U317" s="47"/>
      <c r="V317" s="7" t="str">
        <f t="shared" si="68"/>
        <v/>
      </c>
      <c r="W317" s="7" t="str">
        <f t="shared" si="58"/>
        <v/>
      </c>
      <c r="X317" s="7" t="str" cm="1">
        <f t="array" ref="X317">IF(B317&lt;&gt;"",IF(SUMPRODUCT(--(ISNUMBER(SEARCH(LEPI36, Kosovnica!K320)))) &gt; 0, TRUE, FALSE),"")</f>
        <v/>
      </c>
      <c r="Z317" s="48" t="str">
        <f t="shared" si="69"/>
        <v/>
      </c>
      <c r="AA317" s="7">
        <f t="shared" si="70"/>
        <v>0</v>
      </c>
    </row>
    <row r="318" spans="1:27" ht="15" x14ac:dyDescent="0.2">
      <c r="A318" s="44">
        <f t="shared" si="59"/>
        <v>306</v>
      </c>
      <c r="B318" s="45" t="str">
        <f>IF(Kosovnica!B321&lt;&gt;"",Kosovnica!B321,"")</f>
        <v/>
      </c>
      <c r="C318" s="46" t="str">
        <f>IF(Kosovnica!L321&lt;&gt;"",Kosovnica!L321,"")</f>
        <v/>
      </c>
      <c r="D318" s="74" t="str">
        <f>IF(B318&lt;&gt;"",(((Kosovnica!C321)*(Kosovnica!D321))*Kosovnica!E321*(IF(X318=TRUE,2,1)))/1000000,"")</f>
        <v/>
      </c>
      <c r="E318" s="74" t="str">
        <f t="shared" si="60"/>
        <v/>
      </c>
      <c r="F318" s="80" t="str">
        <f t="shared" si="61"/>
        <v/>
      </c>
      <c r="G318" s="74" t="str">
        <f t="shared" si="62"/>
        <v/>
      </c>
      <c r="H318" s="76" t="str">
        <f t="shared" si="63"/>
        <v/>
      </c>
      <c r="I318" s="76"/>
      <c r="J318" s="77">
        <f>IF(X318=FALSE,((IF(Kosovnica!G321=1,Kosovnica!C321+PRIBITEK_TRAK)+IF(Kosovnica!H321=1,Kosovnica!C321+PRIBITEK_TRAK)+IF(Kosovnica!I321=1,Kosovnica!D321+PRIBITEK_TRAK)+IF(Kosovnica!J321=1,Kosovnica!D321+PRIBITEK_TRAK))/1000)*Kosovnica!E321,0)</f>
        <v>0</v>
      </c>
      <c r="K318" s="78" t="str">
        <f t="shared" si="64"/>
        <v/>
      </c>
      <c r="L318" s="75"/>
      <c r="M318" s="77">
        <f>IF(X318=FALSE,((IF(Kosovnica!G321=2,Kosovnica!C321+PRIBITEK_TRAK)+IF(Kosovnica!H321=2,Kosovnica!C321+PRIBITEK_TRAK)+IF(Kosovnica!I321=2,Kosovnica!D321+PRIBITEK_TRAK)+IF(Kosovnica!J321=2,Kosovnica!D321+PRIBITEK_TRAK))/1000)*Kosovnica!E321,0)</f>
        <v>0</v>
      </c>
      <c r="N318" s="78" t="str">
        <f t="shared" si="65"/>
        <v/>
      </c>
      <c r="O318" s="75"/>
      <c r="P318" s="77">
        <f>IF(X318=TRUE,((IF(Kosovnica!G321=1,Kosovnica!C321+PRIBITEK_TRAK)+IF(Kosovnica!H321=1,Kosovnica!C321+PRIBITEK_TRAK)+IF(Kosovnica!I321=1,Kosovnica!D321+PRIBITEK_TRAK)+IF(Kosovnica!J321=1,Kosovnica!D321+PRIBITEK_TRAK))/1000)*Kosovnica!E321,0)</f>
        <v>0</v>
      </c>
      <c r="Q318" s="78" t="str">
        <f t="shared" si="66"/>
        <v/>
      </c>
      <c r="R318" s="75"/>
      <c r="S318" s="77">
        <f>IF(X318=TRUE,((IF(Kosovnica!G321=2,Kosovnica!C321+PRIBITEK_TRAK)+IF(Kosovnica!H321=2,Kosovnica!C321+PRIBITEK_TRAK)+IF(Kosovnica!I321=2,Kosovnica!D321+PRIBITEK_TRAK)+IF(Kosovnica!J321=2,Kosovnica!D321+PRIBITEK_TRAK))/1000)*Kosovnica!E321,0)</f>
        <v>0</v>
      </c>
      <c r="T318" s="78" t="str">
        <f t="shared" si="67"/>
        <v/>
      </c>
      <c r="U318" s="47"/>
      <c r="V318" s="7" t="str">
        <f t="shared" si="68"/>
        <v/>
      </c>
      <c r="W318" s="7" t="str">
        <f t="shared" si="58"/>
        <v/>
      </c>
      <c r="X318" s="7" t="str" cm="1">
        <f t="array" ref="X318">IF(B318&lt;&gt;"",IF(SUMPRODUCT(--(ISNUMBER(SEARCH(LEPI36, Kosovnica!K321)))) &gt; 0, TRUE, FALSE),"")</f>
        <v/>
      </c>
      <c r="Z318" s="48" t="str">
        <f t="shared" si="69"/>
        <v/>
      </c>
      <c r="AA318" s="7">
        <f t="shared" si="70"/>
        <v>0</v>
      </c>
    </row>
    <row r="319" spans="1:27" ht="15" x14ac:dyDescent="0.2">
      <c r="A319" s="44">
        <f t="shared" si="59"/>
        <v>307</v>
      </c>
      <c r="B319" s="45" t="str">
        <f>IF(Kosovnica!B322&lt;&gt;"",Kosovnica!B322,"")</f>
        <v/>
      </c>
      <c r="C319" s="46" t="str">
        <f>IF(Kosovnica!L322&lt;&gt;"",Kosovnica!L322,"")</f>
        <v/>
      </c>
      <c r="D319" s="74" t="str">
        <f>IF(B319&lt;&gt;"",(((Kosovnica!C322)*(Kosovnica!D322))*Kosovnica!E322*(IF(X319=TRUE,2,1)))/1000000,"")</f>
        <v/>
      </c>
      <c r="E319" s="74" t="str">
        <f t="shared" si="60"/>
        <v/>
      </c>
      <c r="F319" s="80" t="str">
        <f t="shared" si="61"/>
        <v/>
      </c>
      <c r="G319" s="74" t="str">
        <f t="shared" si="62"/>
        <v/>
      </c>
      <c r="H319" s="76" t="str">
        <f t="shared" si="63"/>
        <v/>
      </c>
      <c r="I319" s="76"/>
      <c r="J319" s="77">
        <f>IF(X319=FALSE,((IF(Kosovnica!G322=1,Kosovnica!C322+PRIBITEK_TRAK)+IF(Kosovnica!H322=1,Kosovnica!C322+PRIBITEK_TRAK)+IF(Kosovnica!I322=1,Kosovnica!D322+PRIBITEK_TRAK)+IF(Kosovnica!J322=1,Kosovnica!D322+PRIBITEK_TRAK))/1000)*Kosovnica!E322,0)</f>
        <v>0</v>
      </c>
      <c r="K319" s="78" t="str">
        <f t="shared" si="64"/>
        <v/>
      </c>
      <c r="L319" s="75"/>
      <c r="M319" s="77">
        <f>IF(X319=FALSE,((IF(Kosovnica!G322=2,Kosovnica!C322+PRIBITEK_TRAK)+IF(Kosovnica!H322=2,Kosovnica!C322+PRIBITEK_TRAK)+IF(Kosovnica!I322=2,Kosovnica!D322+PRIBITEK_TRAK)+IF(Kosovnica!J322=2,Kosovnica!D322+PRIBITEK_TRAK))/1000)*Kosovnica!E322,0)</f>
        <v>0</v>
      </c>
      <c r="N319" s="78" t="str">
        <f t="shared" si="65"/>
        <v/>
      </c>
      <c r="O319" s="75"/>
      <c r="P319" s="77">
        <f>IF(X319=TRUE,((IF(Kosovnica!G322=1,Kosovnica!C322+PRIBITEK_TRAK)+IF(Kosovnica!H322=1,Kosovnica!C322+PRIBITEK_TRAK)+IF(Kosovnica!I322=1,Kosovnica!D322+PRIBITEK_TRAK)+IF(Kosovnica!J322=1,Kosovnica!D322+PRIBITEK_TRAK))/1000)*Kosovnica!E322,0)</f>
        <v>0</v>
      </c>
      <c r="Q319" s="78" t="str">
        <f t="shared" si="66"/>
        <v/>
      </c>
      <c r="R319" s="75"/>
      <c r="S319" s="77">
        <f>IF(X319=TRUE,((IF(Kosovnica!G322=2,Kosovnica!C322+PRIBITEK_TRAK)+IF(Kosovnica!H322=2,Kosovnica!C322+PRIBITEK_TRAK)+IF(Kosovnica!I322=2,Kosovnica!D322+PRIBITEK_TRAK)+IF(Kosovnica!J322=2,Kosovnica!D322+PRIBITEK_TRAK))/1000)*Kosovnica!E322,0)</f>
        <v>0</v>
      </c>
      <c r="T319" s="78" t="str">
        <f t="shared" si="67"/>
        <v/>
      </c>
      <c r="U319" s="47"/>
      <c r="V319" s="7" t="str">
        <f t="shared" si="68"/>
        <v/>
      </c>
      <c r="W319" s="7" t="str">
        <f t="shared" si="58"/>
        <v/>
      </c>
      <c r="X319" s="7" t="str" cm="1">
        <f t="array" ref="X319">IF(B319&lt;&gt;"",IF(SUMPRODUCT(--(ISNUMBER(SEARCH(LEPI36, Kosovnica!K322)))) &gt; 0, TRUE, FALSE),"")</f>
        <v/>
      </c>
      <c r="Z319" s="48" t="str">
        <f t="shared" si="69"/>
        <v/>
      </c>
      <c r="AA319" s="7">
        <f t="shared" si="70"/>
        <v>0</v>
      </c>
    </row>
    <row r="320" spans="1:27" ht="15" x14ac:dyDescent="0.2">
      <c r="A320" s="44">
        <f t="shared" si="59"/>
        <v>308</v>
      </c>
      <c r="B320" s="45" t="str">
        <f>IF(Kosovnica!B323&lt;&gt;"",Kosovnica!B323,"")</f>
        <v/>
      </c>
      <c r="C320" s="46" t="str">
        <f>IF(Kosovnica!L323&lt;&gt;"",Kosovnica!L323,"")</f>
        <v/>
      </c>
      <c r="D320" s="74" t="str">
        <f>IF(B320&lt;&gt;"",(((Kosovnica!C323)*(Kosovnica!D323))*Kosovnica!E323*(IF(X320=TRUE,2,1)))/1000000,"")</f>
        <v/>
      </c>
      <c r="E320" s="74" t="str">
        <f t="shared" si="60"/>
        <v/>
      </c>
      <c r="F320" s="80" t="str">
        <f t="shared" si="61"/>
        <v/>
      </c>
      <c r="G320" s="74" t="str">
        <f t="shared" si="62"/>
        <v/>
      </c>
      <c r="H320" s="76" t="str">
        <f t="shared" si="63"/>
        <v/>
      </c>
      <c r="I320" s="76"/>
      <c r="J320" s="77">
        <f>IF(X320=FALSE,((IF(Kosovnica!G323=1,Kosovnica!C323+PRIBITEK_TRAK)+IF(Kosovnica!H323=1,Kosovnica!C323+PRIBITEK_TRAK)+IF(Kosovnica!I323=1,Kosovnica!D323+PRIBITEK_TRAK)+IF(Kosovnica!J323=1,Kosovnica!D323+PRIBITEK_TRAK))/1000)*Kosovnica!E323,0)</f>
        <v>0</v>
      </c>
      <c r="K320" s="78" t="str">
        <f t="shared" si="64"/>
        <v/>
      </c>
      <c r="L320" s="75"/>
      <c r="M320" s="77">
        <f>IF(X320=FALSE,((IF(Kosovnica!G323=2,Kosovnica!C323+PRIBITEK_TRAK)+IF(Kosovnica!H323=2,Kosovnica!C323+PRIBITEK_TRAK)+IF(Kosovnica!I323=2,Kosovnica!D323+PRIBITEK_TRAK)+IF(Kosovnica!J323=2,Kosovnica!D323+PRIBITEK_TRAK))/1000)*Kosovnica!E323,0)</f>
        <v>0</v>
      </c>
      <c r="N320" s="78" t="str">
        <f t="shared" si="65"/>
        <v/>
      </c>
      <c r="O320" s="75"/>
      <c r="P320" s="77">
        <f>IF(X320=TRUE,((IF(Kosovnica!G323=1,Kosovnica!C323+PRIBITEK_TRAK)+IF(Kosovnica!H323=1,Kosovnica!C323+PRIBITEK_TRAK)+IF(Kosovnica!I323=1,Kosovnica!D323+PRIBITEK_TRAK)+IF(Kosovnica!J323=1,Kosovnica!D323+PRIBITEK_TRAK))/1000)*Kosovnica!E323,0)</f>
        <v>0</v>
      </c>
      <c r="Q320" s="78" t="str">
        <f t="shared" si="66"/>
        <v/>
      </c>
      <c r="R320" s="75"/>
      <c r="S320" s="77">
        <f>IF(X320=TRUE,((IF(Kosovnica!G323=2,Kosovnica!C323+PRIBITEK_TRAK)+IF(Kosovnica!H323=2,Kosovnica!C323+PRIBITEK_TRAK)+IF(Kosovnica!I323=2,Kosovnica!D323+PRIBITEK_TRAK)+IF(Kosovnica!J323=2,Kosovnica!D323+PRIBITEK_TRAK))/1000)*Kosovnica!E323,0)</f>
        <v>0</v>
      </c>
      <c r="T320" s="78" t="str">
        <f t="shared" si="67"/>
        <v/>
      </c>
      <c r="U320" s="47"/>
      <c r="V320" s="7" t="str">
        <f t="shared" si="68"/>
        <v/>
      </c>
      <c r="W320" s="7" t="str">
        <f t="shared" si="58"/>
        <v/>
      </c>
      <c r="X320" s="7" t="str" cm="1">
        <f t="array" ref="X320">IF(B320&lt;&gt;"",IF(SUMPRODUCT(--(ISNUMBER(SEARCH(LEPI36, Kosovnica!K323)))) &gt; 0, TRUE, FALSE),"")</f>
        <v/>
      </c>
      <c r="Z320" s="48" t="str">
        <f t="shared" si="69"/>
        <v/>
      </c>
      <c r="AA320" s="7">
        <f t="shared" si="70"/>
        <v>0</v>
      </c>
    </row>
    <row r="321" spans="1:27" ht="15" x14ac:dyDescent="0.2">
      <c r="A321" s="44">
        <f t="shared" si="59"/>
        <v>309</v>
      </c>
      <c r="B321" s="45" t="str">
        <f>IF(Kosovnica!B324&lt;&gt;"",Kosovnica!B324,"")</f>
        <v/>
      </c>
      <c r="C321" s="46" t="str">
        <f>IF(Kosovnica!L324&lt;&gt;"",Kosovnica!L324,"")</f>
        <v/>
      </c>
      <c r="D321" s="74" t="str">
        <f>IF(B321&lt;&gt;"",(((Kosovnica!C324)*(Kosovnica!D324))*Kosovnica!E324*(IF(X321=TRUE,2,1)))/1000000,"")</f>
        <v/>
      </c>
      <c r="E321" s="74" t="str">
        <f t="shared" si="60"/>
        <v/>
      </c>
      <c r="F321" s="80" t="str">
        <f t="shared" si="61"/>
        <v/>
      </c>
      <c r="G321" s="74" t="str">
        <f t="shared" si="62"/>
        <v/>
      </c>
      <c r="H321" s="76" t="str">
        <f t="shared" si="63"/>
        <v/>
      </c>
      <c r="I321" s="76"/>
      <c r="J321" s="77">
        <f>IF(X321=FALSE,((IF(Kosovnica!G324=1,Kosovnica!C324+PRIBITEK_TRAK)+IF(Kosovnica!H324=1,Kosovnica!C324+PRIBITEK_TRAK)+IF(Kosovnica!I324=1,Kosovnica!D324+PRIBITEK_TRAK)+IF(Kosovnica!J324=1,Kosovnica!D324+PRIBITEK_TRAK))/1000)*Kosovnica!E324,0)</f>
        <v>0</v>
      </c>
      <c r="K321" s="78" t="str">
        <f t="shared" si="64"/>
        <v/>
      </c>
      <c r="L321" s="75"/>
      <c r="M321" s="77">
        <f>IF(X321=FALSE,((IF(Kosovnica!G324=2,Kosovnica!C324+PRIBITEK_TRAK)+IF(Kosovnica!H324=2,Kosovnica!C324+PRIBITEK_TRAK)+IF(Kosovnica!I324=2,Kosovnica!D324+PRIBITEK_TRAK)+IF(Kosovnica!J324=2,Kosovnica!D324+PRIBITEK_TRAK))/1000)*Kosovnica!E324,0)</f>
        <v>0</v>
      </c>
      <c r="N321" s="78" t="str">
        <f t="shared" si="65"/>
        <v/>
      </c>
      <c r="O321" s="75"/>
      <c r="P321" s="77">
        <f>IF(X321=TRUE,((IF(Kosovnica!G324=1,Kosovnica!C324+PRIBITEK_TRAK)+IF(Kosovnica!H324=1,Kosovnica!C324+PRIBITEK_TRAK)+IF(Kosovnica!I324=1,Kosovnica!D324+PRIBITEK_TRAK)+IF(Kosovnica!J324=1,Kosovnica!D324+PRIBITEK_TRAK))/1000)*Kosovnica!E324,0)</f>
        <v>0</v>
      </c>
      <c r="Q321" s="78" t="str">
        <f t="shared" si="66"/>
        <v/>
      </c>
      <c r="R321" s="75"/>
      <c r="S321" s="77">
        <f>IF(X321=TRUE,((IF(Kosovnica!G324=2,Kosovnica!C324+PRIBITEK_TRAK)+IF(Kosovnica!H324=2,Kosovnica!C324+PRIBITEK_TRAK)+IF(Kosovnica!I324=2,Kosovnica!D324+PRIBITEK_TRAK)+IF(Kosovnica!J324=2,Kosovnica!D324+PRIBITEK_TRAK))/1000)*Kosovnica!E324,0)</f>
        <v>0</v>
      </c>
      <c r="T321" s="78" t="str">
        <f t="shared" si="67"/>
        <v/>
      </c>
      <c r="U321" s="47"/>
      <c r="V321" s="7" t="str">
        <f t="shared" si="68"/>
        <v/>
      </c>
      <c r="W321" s="7" t="str">
        <f t="shared" si="58"/>
        <v/>
      </c>
      <c r="X321" s="7" t="str" cm="1">
        <f t="array" ref="X321">IF(B321&lt;&gt;"",IF(SUMPRODUCT(--(ISNUMBER(SEARCH(LEPI36, Kosovnica!K324)))) &gt; 0, TRUE, FALSE),"")</f>
        <v/>
      </c>
      <c r="Z321" s="48" t="str">
        <f t="shared" si="69"/>
        <v/>
      </c>
      <c r="AA321" s="7">
        <f t="shared" si="70"/>
        <v>0</v>
      </c>
    </row>
    <row r="322" spans="1:27" ht="15" x14ac:dyDescent="0.2">
      <c r="A322" s="44">
        <f t="shared" si="59"/>
        <v>310</v>
      </c>
      <c r="B322" s="45" t="str">
        <f>IF(Kosovnica!B325&lt;&gt;"",Kosovnica!B325,"")</f>
        <v/>
      </c>
      <c r="C322" s="46" t="str">
        <f>IF(Kosovnica!L325&lt;&gt;"",Kosovnica!L325,"")</f>
        <v/>
      </c>
      <c r="D322" s="74" t="str">
        <f>IF(B322&lt;&gt;"",(((Kosovnica!C325)*(Kosovnica!D325))*Kosovnica!E325*(IF(X322=TRUE,2,1)))/1000000,"")</f>
        <v/>
      </c>
      <c r="E322" s="74" t="str">
        <f t="shared" si="60"/>
        <v/>
      </c>
      <c r="F322" s="80" t="str">
        <f t="shared" si="61"/>
        <v/>
      </c>
      <c r="G322" s="74" t="str">
        <f t="shared" si="62"/>
        <v/>
      </c>
      <c r="H322" s="76" t="str">
        <f t="shared" si="63"/>
        <v/>
      </c>
      <c r="I322" s="76"/>
      <c r="J322" s="77">
        <f>IF(X322=FALSE,((IF(Kosovnica!G325=1,Kosovnica!C325+PRIBITEK_TRAK)+IF(Kosovnica!H325=1,Kosovnica!C325+PRIBITEK_TRAK)+IF(Kosovnica!I325=1,Kosovnica!D325+PRIBITEK_TRAK)+IF(Kosovnica!J325=1,Kosovnica!D325+PRIBITEK_TRAK))/1000)*Kosovnica!E325,0)</f>
        <v>0</v>
      </c>
      <c r="K322" s="78" t="str">
        <f t="shared" si="64"/>
        <v/>
      </c>
      <c r="L322" s="75"/>
      <c r="M322" s="77">
        <f>IF(X322=FALSE,((IF(Kosovnica!G325=2,Kosovnica!C325+PRIBITEK_TRAK)+IF(Kosovnica!H325=2,Kosovnica!C325+PRIBITEK_TRAK)+IF(Kosovnica!I325=2,Kosovnica!D325+PRIBITEK_TRAK)+IF(Kosovnica!J325=2,Kosovnica!D325+PRIBITEK_TRAK))/1000)*Kosovnica!E325,0)</f>
        <v>0</v>
      </c>
      <c r="N322" s="78" t="str">
        <f t="shared" si="65"/>
        <v/>
      </c>
      <c r="O322" s="75"/>
      <c r="P322" s="77">
        <f>IF(X322=TRUE,((IF(Kosovnica!G325=1,Kosovnica!C325+PRIBITEK_TRAK)+IF(Kosovnica!H325=1,Kosovnica!C325+PRIBITEK_TRAK)+IF(Kosovnica!I325=1,Kosovnica!D325+PRIBITEK_TRAK)+IF(Kosovnica!J325=1,Kosovnica!D325+PRIBITEK_TRAK))/1000)*Kosovnica!E325,0)</f>
        <v>0</v>
      </c>
      <c r="Q322" s="78" t="str">
        <f t="shared" si="66"/>
        <v/>
      </c>
      <c r="R322" s="75"/>
      <c r="S322" s="77">
        <f>IF(X322=TRUE,((IF(Kosovnica!G325=2,Kosovnica!C325+PRIBITEK_TRAK)+IF(Kosovnica!H325=2,Kosovnica!C325+PRIBITEK_TRAK)+IF(Kosovnica!I325=2,Kosovnica!D325+PRIBITEK_TRAK)+IF(Kosovnica!J325=2,Kosovnica!D325+PRIBITEK_TRAK))/1000)*Kosovnica!E325,0)</f>
        <v>0</v>
      </c>
      <c r="T322" s="78" t="str">
        <f t="shared" si="67"/>
        <v/>
      </c>
      <c r="U322" s="47"/>
      <c r="V322" s="7" t="str">
        <f t="shared" si="68"/>
        <v/>
      </c>
      <c r="W322" s="7" t="str">
        <f t="shared" si="58"/>
        <v/>
      </c>
      <c r="X322" s="7" t="str" cm="1">
        <f t="array" ref="X322">IF(B322&lt;&gt;"",IF(SUMPRODUCT(--(ISNUMBER(SEARCH(LEPI36, Kosovnica!K325)))) &gt; 0, TRUE, FALSE),"")</f>
        <v/>
      </c>
      <c r="Z322" s="48" t="str">
        <f t="shared" si="69"/>
        <v/>
      </c>
      <c r="AA322" s="7">
        <f t="shared" si="70"/>
        <v>0</v>
      </c>
    </row>
    <row r="323" spans="1:27" ht="15" x14ac:dyDescent="0.2">
      <c r="A323" s="44">
        <f t="shared" si="59"/>
        <v>311</v>
      </c>
      <c r="B323" s="45" t="str">
        <f>IF(Kosovnica!B326&lt;&gt;"",Kosovnica!B326,"")</f>
        <v/>
      </c>
      <c r="C323" s="46" t="str">
        <f>IF(Kosovnica!L326&lt;&gt;"",Kosovnica!L326,"")</f>
        <v/>
      </c>
      <c r="D323" s="74" t="str">
        <f>IF(B323&lt;&gt;"",(((Kosovnica!C326)*(Kosovnica!D326))*Kosovnica!E326*(IF(X323=TRUE,2,1)))/1000000,"")</f>
        <v/>
      </c>
      <c r="E323" s="74" t="str">
        <f t="shared" si="60"/>
        <v/>
      </c>
      <c r="F323" s="80" t="str">
        <f t="shared" si="61"/>
        <v/>
      </c>
      <c r="G323" s="74" t="str">
        <f t="shared" si="62"/>
        <v/>
      </c>
      <c r="H323" s="76" t="str">
        <f t="shared" si="63"/>
        <v/>
      </c>
      <c r="I323" s="76"/>
      <c r="J323" s="77">
        <f>IF(X323=FALSE,((IF(Kosovnica!G326=1,Kosovnica!C326+PRIBITEK_TRAK)+IF(Kosovnica!H326=1,Kosovnica!C326+PRIBITEK_TRAK)+IF(Kosovnica!I326=1,Kosovnica!D326+PRIBITEK_TRAK)+IF(Kosovnica!J326=1,Kosovnica!D326+PRIBITEK_TRAK))/1000)*Kosovnica!E326,0)</f>
        <v>0</v>
      </c>
      <c r="K323" s="78" t="str">
        <f t="shared" si="64"/>
        <v/>
      </c>
      <c r="L323" s="75"/>
      <c r="M323" s="77">
        <f>IF(X323=FALSE,((IF(Kosovnica!G326=2,Kosovnica!C326+PRIBITEK_TRAK)+IF(Kosovnica!H326=2,Kosovnica!C326+PRIBITEK_TRAK)+IF(Kosovnica!I326=2,Kosovnica!D326+PRIBITEK_TRAK)+IF(Kosovnica!J326=2,Kosovnica!D326+PRIBITEK_TRAK))/1000)*Kosovnica!E326,0)</f>
        <v>0</v>
      </c>
      <c r="N323" s="78" t="str">
        <f t="shared" si="65"/>
        <v/>
      </c>
      <c r="O323" s="75"/>
      <c r="P323" s="77">
        <f>IF(X323=TRUE,((IF(Kosovnica!G326=1,Kosovnica!C326+PRIBITEK_TRAK)+IF(Kosovnica!H326=1,Kosovnica!C326+PRIBITEK_TRAK)+IF(Kosovnica!I326=1,Kosovnica!D326+PRIBITEK_TRAK)+IF(Kosovnica!J326=1,Kosovnica!D326+PRIBITEK_TRAK))/1000)*Kosovnica!E326,0)</f>
        <v>0</v>
      </c>
      <c r="Q323" s="78" t="str">
        <f t="shared" si="66"/>
        <v/>
      </c>
      <c r="R323" s="75"/>
      <c r="S323" s="77">
        <f>IF(X323=TRUE,((IF(Kosovnica!G326=2,Kosovnica!C326+PRIBITEK_TRAK)+IF(Kosovnica!H326=2,Kosovnica!C326+PRIBITEK_TRAK)+IF(Kosovnica!I326=2,Kosovnica!D326+PRIBITEK_TRAK)+IF(Kosovnica!J326=2,Kosovnica!D326+PRIBITEK_TRAK))/1000)*Kosovnica!E326,0)</f>
        <v>0</v>
      </c>
      <c r="T323" s="78" t="str">
        <f t="shared" si="67"/>
        <v/>
      </c>
      <c r="U323" s="47"/>
      <c r="V323" s="7" t="str">
        <f t="shared" si="68"/>
        <v/>
      </c>
      <c r="W323" s="7" t="str">
        <f t="shared" si="58"/>
        <v/>
      </c>
      <c r="X323" s="7" t="str" cm="1">
        <f t="array" ref="X323">IF(B323&lt;&gt;"",IF(SUMPRODUCT(--(ISNUMBER(SEARCH(LEPI36, Kosovnica!K326)))) &gt; 0, TRUE, FALSE),"")</f>
        <v/>
      </c>
      <c r="Z323" s="48" t="str">
        <f t="shared" si="69"/>
        <v/>
      </c>
      <c r="AA323" s="7">
        <f t="shared" si="70"/>
        <v>0</v>
      </c>
    </row>
    <row r="324" spans="1:27" ht="15" x14ac:dyDescent="0.2">
      <c r="A324" s="44">
        <f t="shared" si="59"/>
        <v>312</v>
      </c>
      <c r="B324" s="45" t="str">
        <f>IF(Kosovnica!B327&lt;&gt;"",Kosovnica!B327,"")</f>
        <v/>
      </c>
      <c r="C324" s="46" t="str">
        <f>IF(Kosovnica!L327&lt;&gt;"",Kosovnica!L327,"")</f>
        <v/>
      </c>
      <c r="D324" s="74" t="str">
        <f>IF(B324&lt;&gt;"",(((Kosovnica!C327)*(Kosovnica!D327))*Kosovnica!E327*(IF(X324=TRUE,2,1)))/1000000,"")</f>
        <v/>
      </c>
      <c r="E324" s="74" t="str">
        <f t="shared" si="60"/>
        <v/>
      </c>
      <c r="F324" s="80" t="str">
        <f t="shared" si="61"/>
        <v/>
      </c>
      <c r="G324" s="74" t="str">
        <f t="shared" si="62"/>
        <v/>
      </c>
      <c r="H324" s="76" t="str">
        <f t="shared" si="63"/>
        <v/>
      </c>
      <c r="I324" s="76"/>
      <c r="J324" s="77">
        <f>IF(X324=FALSE,((IF(Kosovnica!G327=1,Kosovnica!C327+PRIBITEK_TRAK)+IF(Kosovnica!H327=1,Kosovnica!C327+PRIBITEK_TRAK)+IF(Kosovnica!I327=1,Kosovnica!D327+PRIBITEK_TRAK)+IF(Kosovnica!J327=1,Kosovnica!D327+PRIBITEK_TRAK))/1000)*Kosovnica!E327,0)</f>
        <v>0</v>
      </c>
      <c r="K324" s="78" t="str">
        <f t="shared" si="64"/>
        <v/>
      </c>
      <c r="L324" s="75"/>
      <c r="M324" s="77">
        <f>IF(X324=FALSE,((IF(Kosovnica!G327=2,Kosovnica!C327+PRIBITEK_TRAK)+IF(Kosovnica!H327=2,Kosovnica!C327+PRIBITEK_TRAK)+IF(Kosovnica!I327=2,Kosovnica!D327+PRIBITEK_TRAK)+IF(Kosovnica!J327=2,Kosovnica!D327+PRIBITEK_TRAK))/1000)*Kosovnica!E327,0)</f>
        <v>0</v>
      </c>
      <c r="N324" s="78" t="str">
        <f t="shared" si="65"/>
        <v/>
      </c>
      <c r="O324" s="75"/>
      <c r="P324" s="77">
        <f>IF(X324=TRUE,((IF(Kosovnica!G327=1,Kosovnica!C327+PRIBITEK_TRAK)+IF(Kosovnica!H327=1,Kosovnica!C327+PRIBITEK_TRAK)+IF(Kosovnica!I327=1,Kosovnica!D327+PRIBITEK_TRAK)+IF(Kosovnica!J327=1,Kosovnica!D327+PRIBITEK_TRAK))/1000)*Kosovnica!E327,0)</f>
        <v>0</v>
      </c>
      <c r="Q324" s="78" t="str">
        <f t="shared" si="66"/>
        <v/>
      </c>
      <c r="R324" s="75"/>
      <c r="S324" s="77">
        <f>IF(X324=TRUE,((IF(Kosovnica!G327=2,Kosovnica!C327+PRIBITEK_TRAK)+IF(Kosovnica!H327=2,Kosovnica!C327+PRIBITEK_TRAK)+IF(Kosovnica!I327=2,Kosovnica!D327+PRIBITEK_TRAK)+IF(Kosovnica!J327=2,Kosovnica!D327+PRIBITEK_TRAK))/1000)*Kosovnica!E327,0)</f>
        <v>0</v>
      </c>
      <c r="T324" s="78" t="str">
        <f t="shared" si="67"/>
        <v/>
      </c>
      <c r="U324" s="47"/>
      <c r="V324" s="7" t="str">
        <f t="shared" si="68"/>
        <v/>
      </c>
      <c r="W324" s="7" t="str">
        <f t="shared" si="58"/>
        <v/>
      </c>
      <c r="X324" s="7" t="str" cm="1">
        <f t="array" ref="X324">IF(B324&lt;&gt;"",IF(SUMPRODUCT(--(ISNUMBER(SEARCH(LEPI36, Kosovnica!K327)))) &gt; 0, TRUE, FALSE),"")</f>
        <v/>
      </c>
      <c r="Z324" s="48" t="str">
        <f t="shared" si="69"/>
        <v/>
      </c>
      <c r="AA324" s="7">
        <f t="shared" si="70"/>
        <v>0</v>
      </c>
    </row>
    <row r="325" spans="1:27" ht="15" x14ac:dyDescent="0.2">
      <c r="A325" s="44">
        <f t="shared" si="59"/>
        <v>313</v>
      </c>
      <c r="B325" s="45" t="str">
        <f>IF(Kosovnica!B328&lt;&gt;"",Kosovnica!B328,"")</f>
        <v/>
      </c>
      <c r="C325" s="46" t="str">
        <f>IF(Kosovnica!L328&lt;&gt;"",Kosovnica!L328,"")</f>
        <v/>
      </c>
      <c r="D325" s="74" t="str">
        <f>IF(B325&lt;&gt;"",(((Kosovnica!C328)*(Kosovnica!D328))*Kosovnica!E328*(IF(X325=TRUE,2,1)))/1000000,"")</f>
        <v/>
      </c>
      <c r="E325" s="74" t="str">
        <f t="shared" si="60"/>
        <v/>
      </c>
      <c r="F325" s="80" t="str">
        <f t="shared" si="61"/>
        <v/>
      </c>
      <c r="G325" s="74" t="str">
        <f t="shared" si="62"/>
        <v/>
      </c>
      <c r="H325" s="76" t="str">
        <f t="shared" si="63"/>
        <v/>
      </c>
      <c r="I325" s="76"/>
      <c r="J325" s="77">
        <f>IF(X325=FALSE,((IF(Kosovnica!G328=1,Kosovnica!C328+PRIBITEK_TRAK)+IF(Kosovnica!H328=1,Kosovnica!C328+PRIBITEK_TRAK)+IF(Kosovnica!I328=1,Kosovnica!D328+PRIBITEK_TRAK)+IF(Kosovnica!J328=1,Kosovnica!D328+PRIBITEK_TRAK))/1000)*Kosovnica!E328,0)</f>
        <v>0</v>
      </c>
      <c r="K325" s="78" t="str">
        <f t="shared" si="64"/>
        <v/>
      </c>
      <c r="L325" s="75"/>
      <c r="M325" s="77">
        <f>IF(X325=FALSE,((IF(Kosovnica!G328=2,Kosovnica!C328+PRIBITEK_TRAK)+IF(Kosovnica!H328=2,Kosovnica!C328+PRIBITEK_TRAK)+IF(Kosovnica!I328=2,Kosovnica!D328+PRIBITEK_TRAK)+IF(Kosovnica!J328=2,Kosovnica!D328+PRIBITEK_TRAK))/1000)*Kosovnica!E328,0)</f>
        <v>0</v>
      </c>
      <c r="N325" s="78" t="str">
        <f t="shared" si="65"/>
        <v/>
      </c>
      <c r="O325" s="75"/>
      <c r="P325" s="77">
        <f>IF(X325=TRUE,((IF(Kosovnica!G328=1,Kosovnica!C328+PRIBITEK_TRAK)+IF(Kosovnica!H328=1,Kosovnica!C328+PRIBITEK_TRAK)+IF(Kosovnica!I328=1,Kosovnica!D328+PRIBITEK_TRAK)+IF(Kosovnica!J328=1,Kosovnica!D328+PRIBITEK_TRAK))/1000)*Kosovnica!E328,0)</f>
        <v>0</v>
      </c>
      <c r="Q325" s="78" t="str">
        <f t="shared" si="66"/>
        <v/>
      </c>
      <c r="R325" s="75"/>
      <c r="S325" s="77">
        <f>IF(X325=TRUE,((IF(Kosovnica!G328=2,Kosovnica!C328+PRIBITEK_TRAK)+IF(Kosovnica!H328=2,Kosovnica!C328+PRIBITEK_TRAK)+IF(Kosovnica!I328=2,Kosovnica!D328+PRIBITEK_TRAK)+IF(Kosovnica!J328=2,Kosovnica!D328+PRIBITEK_TRAK))/1000)*Kosovnica!E328,0)</f>
        <v>0</v>
      </c>
      <c r="T325" s="78" t="str">
        <f t="shared" si="67"/>
        <v/>
      </c>
      <c r="U325" s="47"/>
      <c r="V325" s="7" t="str">
        <f t="shared" si="68"/>
        <v/>
      </c>
      <c r="W325" s="7" t="str">
        <f t="shared" si="58"/>
        <v/>
      </c>
      <c r="X325" s="7" t="str" cm="1">
        <f t="array" ref="X325">IF(B325&lt;&gt;"",IF(SUMPRODUCT(--(ISNUMBER(SEARCH(LEPI36, Kosovnica!K328)))) &gt; 0, TRUE, FALSE),"")</f>
        <v/>
      </c>
      <c r="Z325" s="48" t="str">
        <f t="shared" si="69"/>
        <v/>
      </c>
      <c r="AA325" s="7">
        <f t="shared" si="70"/>
        <v>0</v>
      </c>
    </row>
    <row r="326" spans="1:27" ht="15" x14ac:dyDescent="0.2">
      <c r="A326" s="44">
        <f t="shared" si="59"/>
        <v>314</v>
      </c>
      <c r="B326" s="45" t="str">
        <f>IF(Kosovnica!B329&lt;&gt;"",Kosovnica!B329,"")</f>
        <v/>
      </c>
      <c r="C326" s="46" t="str">
        <f>IF(Kosovnica!L329&lt;&gt;"",Kosovnica!L329,"")</f>
        <v/>
      </c>
      <c r="D326" s="74" t="str">
        <f>IF(B326&lt;&gt;"",(((Kosovnica!C329)*(Kosovnica!D329))*Kosovnica!E329*(IF(X326=TRUE,2,1)))/1000000,"")</f>
        <v/>
      </c>
      <c r="E326" s="74" t="str">
        <f t="shared" si="60"/>
        <v/>
      </c>
      <c r="F326" s="80" t="str">
        <f t="shared" si="61"/>
        <v/>
      </c>
      <c r="G326" s="74" t="str">
        <f t="shared" si="62"/>
        <v/>
      </c>
      <c r="H326" s="76" t="str">
        <f t="shared" si="63"/>
        <v/>
      </c>
      <c r="I326" s="76"/>
      <c r="J326" s="77">
        <f>IF(X326=FALSE,((IF(Kosovnica!G329=1,Kosovnica!C329+PRIBITEK_TRAK)+IF(Kosovnica!H329=1,Kosovnica!C329+PRIBITEK_TRAK)+IF(Kosovnica!I329=1,Kosovnica!D329+PRIBITEK_TRAK)+IF(Kosovnica!J329=1,Kosovnica!D329+PRIBITEK_TRAK))/1000)*Kosovnica!E329,0)</f>
        <v>0</v>
      </c>
      <c r="K326" s="78" t="str">
        <f t="shared" si="64"/>
        <v/>
      </c>
      <c r="L326" s="75"/>
      <c r="M326" s="77">
        <f>IF(X326=FALSE,((IF(Kosovnica!G329=2,Kosovnica!C329+PRIBITEK_TRAK)+IF(Kosovnica!H329=2,Kosovnica!C329+PRIBITEK_TRAK)+IF(Kosovnica!I329=2,Kosovnica!D329+PRIBITEK_TRAK)+IF(Kosovnica!J329=2,Kosovnica!D329+PRIBITEK_TRAK))/1000)*Kosovnica!E329,0)</f>
        <v>0</v>
      </c>
      <c r="N326" s="78" t="str">
        <f t="shared" si="65"/>
        <v/>
      </c>
      <c r="O326" s="75"/>
      <c r="P326" s="77">
        <f>IF(X326=TRUE,((IF(Kosovnica!G329=1,Kosovnica!C329+PRIBITEK_TRAK)+IF(Kosovnica!H329=1,Kosovnica!C329+PRIBITEK_TRAK)+IF(Kosovnica!I329=1,Kosovnica!D329+PRIBITEK_TRAK)+IF(Kosovnica!J329=1,Kosovnica!D329+PRIBITEK_TRAK))/1000)*Kosovnica!E329,0)</f>
        <v>0</v>
      </c>
      <c r="Q326" s="78" t="str">
        <f t="shared" si="66"/>
        <v/>
      </c>
      <c r="R326" s="75"/>
      <c r="S326" s="77">
        <f>IF(X326=TRUE,((IF(Kosovnica!G329=2,Kosovnica!C329+PRIBITEK_TRAK)+IF(Kosovnica!H329=2,Kosovnica!C329+PRIBITEK_TRAK)+IF(Kosovnica!I329=2,Kosovnica!D329+PRIBITEK_TRAK)+IF(Kosovnica!J329=2,Kosovnica!D329+PRIBITEK_TRAK))/1000)*Kosovnica!E329,0)</f>
        <v>0</v>
      </c>
      <c r="T326" s="78" t="str">
        <f t="shared" si="67"/>
        <v/>
      </c>
      <c r="U326" s="47"/>
      <c r="V326" s="7" t="str">
        <f t="shared" si="68"/>
        <v/>
      </c>
      <c r="W326" s="7" t="str">
        <f t="shared" si="58"/>
        <v/>
      </c>
      <c r="X326" s="7" t="str" cm="1">
        <f t="array" ref="X326">IF(B326&lt;&gt;"",IF(SUMPRODUCT(--(ISNUMBER(SEARCH(LEPI36, Kosovnica!K329)))) &gt; 0, TRUE, FALSE),"")</f>
        <v/>
      </c>
      <c r="Z326" s="48" t="str">
        <f t="shared" si="69"/>
        <v/>
      </c>
      <c r="AA326" s="7">
        <f t="shared" si="70"/>
        <v>0</v>
      </c>
    </row>
    <row r="327" spans="1:27" ht="15" x14ac:dyDescent="0.2">
      <c r="A327" s="44">
        <f t="shared" si="59"/>
        <v>315</v>
      </c>
      <c r="B327" s="45" t="str">
        <f>IF(Kosovnica!B330&lt;&gt;"",Kosovnica!B330,"")</f>
        <v/>
      </c>
      <c r="C327" s="46" t="str">
        <f>IF(Kosovnica!L330&lt;&gt;"",Kosovnica!L330,"")</f>
        <v/>
      </c>
      <c r="D327" s="74" t="str">
        <f>IF(B327&lt;&gt;"",(((Kosovnica!C330)*(Kosovnica!D330))*Kosovnica!E330*(IF(X327=TRUE,2,1)))/1000000,"")</f>
        <v/>
      </c>
      <c r="E327" s="74" t="str">
        <f t="shared" si="60"/>
        <v/>
      </c>
      <c r="F327" s="80" t="str">
        <f t="shared" si="61"/>
        <v/>
      </c>
      <c r="G327" s="74" t="str">
        <f t="shared" si="62"/>
        <v/>
      </c>
      <c r="H327" s="76" t="str">
        <f t="shared" si="63"/>
        <v/>
      </c>
      <c r="I327" s="76"/>
      <c r="J327" s="77">
        <f>IF(X327=FALSE,((IF(Kosovnica!G330=1,Kosovnica!C330+PRIBITEK_TRAK)+IF(Kosovnica!H330=1,Kosovnica!C330+PRIBITEK_TRAK)+IF(Kosovnica!I330=1,Kosovnica!D330+PRIBITEK_TRAK)+IF(Kosovnica!J330=1,Kosovnica!D330+PRIBITEK_TRAK))/1000)*Kosovnica!E330,0)</f>
        <v>0</v>
      </c>
      <c r="K327" s="78" t="str">
        <f t="shared" si="64"/>
        <v/>
      </c>
      <c r="L327" s="75"/>
      <c r="M327" s="77">
        <f>IF(X327=FALSE,((IF(Kosovnica!G330=2,Kosovnica!C330+PRIBITEK_TRAK)+IF(Kosovnica!H330=2,Kosovnica!C330+PRIBITEK_TRAK)+IF(Kosovnica!I330=2,Kosovnica!D330+PRIBITEK_TRAK)+IF(Kosovnica!J330=2,Kosovnica!D330+PRIBITEK_TRAK))/1000)*Kosovnica!E330,0)</f>
        <v>0</v>
      </c>
      <c r="N327" s="78" t="str">
        <f t="shared" si="65"/>
        <v/>
      </c>
      <c r="O327" s="75"/>
      <c r="P327" s="77">
        <f>IF(X327=TRUE,((IF(Kosovnica!G330=1,Kosovnica!C330+PRIBITEK_TRAK)+IF(Kosovnica!H330=1,Kosovnica!C330+PRIBITEK_TRAK)+IF(Kosovnica!I330=1,Kosovnica!D330+PRIBITEK_TRAK)+IF(Kosovnica!J330=1,Kosovnica!D330+PRIBITEK_TRAK))/1000)*Kosovnica!E330,0)</f>
        <v>0</v>
      </c>
      <c r="Q327" s="78" t="str">
        <f t="shared" si="66"/>
        <v/>
      </c>
      <c r="R327" s="75"/>
      <c r="S327" s="77">
        <f>IF(X327=TRUE,((IF(Kosovnica!G330=2,Kosovnica!C330+PRIBITEK_TRAK)+IF(Kosovnica!H330=2,Kosovnica!C330+PRIBITEK_TRAK)+IF(Kosovnica!I330=2,Kosovnica!D330+PRIBITEK_TRAK)+IF(Kosovnica!J330=2,Kosovnica!D330+PRIBITEK_TRAK))/1000)*Kosovnica!E330,0)</f>
        <v>0</v>
      </c>
      <c r="T327" s="78" t="str">
        <f t="shared" si="67"/>
        <v/>
      </c>
      <c r="U327" s="47"/>
      <c r="V327" s="7" t="str">
        <f t="shared" si="68"/>
        <v/>
      </c>
      <c r="W327" s="7" t="str">
        <f t="shared" si="58"/>
        <v/>
      </c>
      <c r="X327" s="7" t="str" cm="1">
        <f t="array" ref="X327">IF(B327&lt;&gt;"",IF(SUMPRODUCT(--(ISNUMBER(SEARCH(LEPI36, Kosovnica!K330)))) &gt; 0, TRUE, FALSE),"")</f>
        <v/>
      </c>
      <c r="Z327" s="48" t="str">
        <f t="shared" si="69"/>
        <v/>
      </c>
      <c r="AA327" s="7">
        <f t="shared" si="70"/>
        <v>0</v>
      </c>
    </row>
    <row r="328" spans="1:27" ht="15" x14ac:dyDescent="0.2">
      <c r="A328" s="44">
        <f t="shared" si="59"/>
        <v>316</v>
      </c>
      <c r="B328" s="45" t="str">
        <f>IF(Kosovnica!B331&lt;&gt;"",Kosovnica!B331,"")</f>
        <v/>
      </c>
      <c r="C328" s="46" t="str">
        <f>IF(Kosovnica!L331&lt;&gt;"",Kosovnica!L331,"")</f>
        <v/>
      </c>
      <c r="D328" s="74" t="str">
        <f>IF(B328&lt;&gt;"",(((Kosovnica!C331)*(Kosovnica!D331))*Kosovnica!E331*(IF(X328=TRUE,2,1)))/1000000,"")</f>
        <v/>
      </c>
      <c r="E328" s="74" t="str">
        <f t="shared" si="60"/>
        <v/>
      </c>
      <c r="F328" s="80" t="str">
        <f t="shared" si="61"/>
        <v/>
      </c>
      <c r="G328" s="74" t="str">
        <f t="shared" si="62"/>
        <v/>
      </c>
      <c r="H328" s="76" t="str">
        <f t="shared" si="63"/>
        <v/>
      </c>
      <c r="I328" s="76"/>
      <c r="J328" s="77">
        <f>IF(X328=FALSE,((IF(Kosovnica!G331=1,Kosovnica!C331+PRIBITEK_TRAK)+IF(Kosovnica!H331=1,Kosovnica!C331+PRIBITEK_TRAK)+IF(Kosovnica!I331=1,Kosovnica!D331+PRIBITEK_TRAK)+IF(Kosovnica!J331=1,Kosovnica!D331+PRIBITEK_TRAK))/1000)*Kosovnica!E331,0)</f>
        <v>0</v>
      </c>
      <c r="K328" s="78" t="str">
        <f t="shared" si="64"/>
        <v/>
      </c>
      <c r="L328" s="75"/>
      <c r="M328" s="77">
        <f>IF(X328=FALSE,((IF(Kosovnica!G331=2,Kosovnica!C331+PRIBITEK_TRAK)+IF(Kosovnica!H331=2,Kosovnica!C331+PRIBITEK_TRAK)+IF(Kosovnica!I331=2,Kosovnica!D331+PRIBITEK_TRAK)+IF(Kosovnica!J331=2,Kosovnica!D331+PRIBITEK_TRAK))/1000)*Kosovnica!E331,0)</f>
        <v>0</v>
      </c>
      <c r="N328" s="78" t="str">
        <f t="shared" si="65"/>
        <v/>
      </c>
      <c r="O328" s="75"/>
      <c r="P328" s="77">
        <f>IF(X328=TRUE,((IF(Kosovnica!G331=1,Kosovnica!C331+PRIBITEK_TRAK)+IF(Kosovnica!H331=1,Kosovnica!C331+PRIBITEK_TRAK)+IF(Kosovnica!I331=1,Kosovnica!D331+PRIBITEK_TRAK)+IF(Kosovnica!J331=1,Kosovnica!D331+PRIBITEK_TRAK))/1000)*Kosovnica!E331,0)</f>
        <v>0</v>
      </c>
      <c r="Q328" s="78" t="str">
        <f t="shared" si="66"/>
        <v/>
      </c>
      <c r="R328" s="75"/>
      <c r="S328" s="77">
        <f>IF(X328=TRUE,((IF(Kosovnica!G331=2,Kosovnica!C331+PRIBITEK_TRAK)+IF(Kosovnica!H331=2,Kosovnica!C331+PRIBITEK_TRAK)+IF(Kosovnica!I331=2,Kosovnica!D331+PRIBITEK_TRAK)+IF(Kosovnica!J331=2,Kosovnica!D331+PRIBITEK_TRAK))/1000)*Kosovnica!E331,0)</f>
        <v>0</v>
      </c>
      <c r="T328" s="78" t="str">
        <f t="shared" si="67"/>
        <v/>
      </c>
      <c r="U328" s="47"/>
      <c r="V328" s="7" t="str">
        <f t="shared" si="68"/>
        <v/>
      </c>
      <c r="W328" s="7" t="str">
        <f t="shared" si="58"/>
        <v/>
      </c>
      <c r="X328" s="7" t="str" cm="1">
        <f t="array" ref="X328">IF(B328&lt;&gt;"",IF(SUMPRODUCT(--(ISNUMBER(SEARCH(LEPI36, Kosovnica!K331)))) &gt; 0, TRUE, FALSE),"")</f>
        <v/>
      </c>
      <c r="Z328" s="48" t="str">
        <f t="shared" si="69"/>
        <v/>
      </c>
      <c r="AA328" s="7">
        <f t="shared" si="70"/>
        <v>0</v>
      </c>
    </row>
    <row r="329" spans="1:27" ht="15" x14ac:dyDescent="0.2">
      <c r="A329" s="44">
        <f t="shared" si="59"/>
        <v>317</v>
      </c>
      <c r="B329" s="45" t="str">
        <f>IF(Kosovnica!B332&lt;&gt;"",Kosovnica!B332,"")</f>
        <v/>
      </c>
      <c r="C329" s="46" t="str">
        <f>IF(Kosovnica!L332&lt;&gt;"",Kosovnica!L332,"")</f>
        <v/>
      </c>
      <c r="D329" s="74" t="str">
        <f>IF(B329&lt;&gt;"",(((Kosovnica!C332)*(Kosovnica!D332))*Kosovnica!E332*(IF(X329=TRUE,2,1)))/1000000,"")</f>
        <v/>
      </c>
      <c r="E329" s="74" t="str">
        <f t="shared" si="60"/>
        <v/>
      </c>
      <c r="F329" s="80" t="str">
        <f t="shared" si="61"/>
        <v/>
      </c>
      <c r="G329" s="74" t="str">
        <f t="shared" si="62"/>
        <v/>
      </c>
      <c r="H329" s="76" t="str">
        <f t="shared" si="63"/>
        <v/>
      </c>
      <c r="I329" s="76"/>
      <c r="J329" s="77">
        <f>IF(X329=FALSE,((IF(Kosovnica!G332=1,Kosovnica!C332+PRIBITEK_TRAK)+IF(Kosovnica!H332=1,Kosovnica!C332+PRIBITEK_TRAK)+IF(Kosovnica!I332=1,Kosovnica!D332+PRIBITEK_TRAK)+IF(Kosovnica!J332=1,Kosovnica!D332+PRIBITEK_TRAK))/1000)*Kosovnica!E332,0)</f>
        <v>0</v>
      </c>
      <c r="K329" s="78" t="str">
        <f t="shared" si="64"/>
        <v/>
      </c>
      <c r="L329" s="75"/>
      <c r="M329" s="77">
        <f>IF(X329=FALSE,((IF(Kosovnica!G332=2,Kosovnica!C332+PRIBITEK_TRAK)+IF(Kosovnica!H332=2,Kosovnica!C332+PRIBITEK_TRAK)+IF(Kosovnica!I332=2,Kosovnica!D332+PRIBITEK_TRAK)+IF(Kosovnica!J332=2,Kosovnica!D332+PRIBITEK_TRAK))/1000)*Kosovnica!E332,0)</f>
        <v>0</v>
      </c>
      <c r="N329" s="78" t="str">
        <f t="shared" si="65"/>
        <v/>
      </c>
      <c r="O329" s="75"/>
      <c r="P329" s="77">
        <f>IF(X329=TRUE,((IF(Kosovnica!G332=1,Kosovnica!C332+PRIBITEK_TRAK)+IF(Kosovnica!H332=1,Kosovnica!C332+PRIBITEK_TRAK)+IF(Kosovnica!I332=1,Kosovnica!D332+PRIBITEK_TRAK)+IF(Kosovnica!J332=1,Kosovnica!D332+PRIBITEK_TRAK))/1000)*Kosovnica!E332,0)</f>
        <v>0</v>
      </c>
      <c r="Q329" s="78" t="str">
        <f t="shared" si="66"/>
        <v/>
      </c>
      <c r="R329" s="75"/>
      <c r="S329" s="77">
        <f>IF(X329=TRUE,((IF(Kosovnica!G332=2,Kosovnica!C332+PRIBITEK_TRAK)+IF(Kosovnica!H332=2,Kosovnica!C332+PRIBITEK_TRAK)+IF(Kosovnica!I332=2,Kosovnica!D332+PRIBITEK_TRAK)+IF(Kosovnica!J332=2,Kosovnica!D332+PRIBITEK_TRAK))/1000)*Kosovnica!E332,0)</f>
        <v>0</v>
      </c>
      <c r="T329" s="78" t="str">
        <f t="shared" si="67"/>
        <v/>
      </c>
      <c r="U329" s="47"/>
      <c r="V329" s="7" t="str">
        <f t="shared" si="68"/>
        <v/>
      </c>
      <c r="W329" s="7" t="str">
        <f t="shared" si="58"/>
        <v/>
      </c>
      <c r="X329" s="7" t="str" cm="1">
        <f t="array" ref="X329">IF(B329&lt;&gt;"",IF(SUMPRODUCT(--(ISNUMBER(SEARCH(LEPI36, Kosovnica!K332)))) &gt; 0, TRUE, FALSE),"")</f>
        <v/>
      </c>
      <c r="Z329" s="48" t="str">
        <f t="shared" si="69"/>
        <v/>
      </c>
      <c r="AA329" s="7">
        <f t="shared" si="70"/>
        <v>0</v>
      </c>
    </row>
    <row r="330" spans="1:27" ht="15" x14ac:dyDescent="0.2">
      <c r="A330" s="44">
        <f t="shared" si="59"/>
        <v>318</v>
      </c>
      <c r="B330" s="45" t="str">
        <f>IF(Kosovnica!B333&lt;&gt;"",Kosovnica!B333,"")</f>
        <v/>
      </c>
      <c r="C330" s="46" t="str">
        <f>IF(Kosovnica!L333&lt;&gt;"",Kosovnica!L333,"")</f>
        <v/>
      </c>
      <c r="D330" s="74" t="str">
        <f>IF(B330&lt;&gt;"",(((Kosovnica!C333)*(Kosovnica!D333))*Kosovnica!E333*(IF(X330=TRUE,2,1)))/1000000,"")</f>
        <v/>
      </c>
      <c r="E330" s="74" t="str">
        <f t="shared" si="60"/>
        <v/>
      </c>
      <c r="F330" s="80" t="str">
        <f t="shared" si="61"/>
        <v/>
      </c>
      <c r="G330" s="74" t="str">
        <f t="shared" si="62"/>
        <v/>
      </c>
      <c r="H330" s="76" t="str">
        <f t="shared" si="63"/>
        <v/>
      </c>
      <c r="I330" s="76"/>
      <c r="J330" s="77">
        <f>IF(X330=FALSE,((IF(Kosovnica!G333=1,Kosovnica!C333+PRIBITEK_TRAK)+IF(Kosovnica!H333=1,Kosovnica!C333+PRIBITEK_TRAK)+IF(Kosovnica!I333=1,Kosovnica!D333+PRIBITEK_TRAK)+IF(Kosovnica!J333=1,Kosovnica!D333+PRIBITEK_TRAK))/1000)*Kosovnica!E333,0)</f>
        <v>0</v>
      </c>
      <c r="K330" s="78" t="str">
        <f t="shared" si="64"/>
        <v/>
      </c>
      <c r="L330" s="75"/>
      <c r="M330" s="77">
        <f>IF(X330=FALSE,((IF(Kosovnica!G333=2,Kosovnica!C333+PRIBITEK_TRAK)+IF(Kosovnica!H333=2,Kosovnica!C333+PRIBITEK_TRAK)+IF(Kosovnica!I333=2,Kosovnica!D333+PRIBITEK_TRAK)+IF(Kosovnica!J333=2,Kosovnica!D333+PRIBITEK_TRAK))/1000)*Kosovnica!E333,0)</f>
        <v>0</v>
      </c>
      <c r="N330" s="78" t="str">
        <f t="shared" si="65"/>
        <v/>
      </c>
      <c r="O330" s="75"/>
      <c r="P330" s="77">
        <f>IF(X330=TRUE,((IF(Kosovnica!G333=1,Kosovnica!C333+PRIBITEK_TRAK)+IF(Kosovnica!H333=1,Kosovnica!C333+PRIBITEK_TRAK)+IF(Kosovnica!I333=1,Kosovnica!D333+PRIBITEK_TRAK)+IF(Kosovnica!J333=1,Kosovnica!D333+PRIBITEK_TRAK))/1000)*Kosovnica!E333,0)</f>
        <v>0</v>
      </c>
      <c r="Q330" s="78" t="str">
        <f t="shared" si="66"/>
        <v/>
      </c>
      <c r="R330" s="75"/>
      <c r="S330" s="77">
        <f>IF(X330=TRUE,((IF(Kosovnica!G333=2,Kosovnica!C333+PRIBITEK_TRAK)+IF(Kosovnica!H333=2,Kosovnica!C333+PRIBITEK_TRAK)+IF(Kosovnica!I333=2,Kosovnica!D333+PRIBITEK_TRAK)+IF(Kosovnica!J333=2,Kosovnica!D333+PRIBITEK_TRAK))/1000)*Kosovnica!E333,0)</f>
        <v>0</v>
      </c>
      <c r="T330" s="78" t="str">
        <f t="shared" si="67"/>
        <v/>
      </c>
      <c r="U330" s="47"/>
      <c r="V330" s="7" t="str">
        <f t="shared" si="68"/>
        <v/>
      </c>
      <c r="W330" s="7" t="str">
        <f t="shared" si="58"/>
        <v/>
      </c>
      <c r="X330" s="7" t="str" cm="1">
        <f t="array" ref="X330">IF(B330&lt;&gt;"",IF(SUMPRODUCT(--(ISNUMBER(SEARCH(LEPI36, Kosovnica!K333)))) &gt; 0, TRUE, FALSE),"")</f>
        <v/>
      </c>
      <c r="Z330" s="48" t="str">
        <f t="shared" si="69"/>
        <v/>
      </c>
      <c r="AA330" s="7">
        <f t="shared" si="70"/>
        <v>0</v>
      </c>
    </row>
    <row r="331" spans="1:27" ht="15" x14ac:dyDescent="0.2">
      <c r="A331" s="44">
        <f t="shared" si="59"/>
        <v>319</v>
      </c>
      <c r="B331" s="45" t="str">
        <f>IF(Kosovnica!B334&lt;&gt;"",Kosovnica!B334,"")</f>
        <v/>
      </c>
      <c r="C331" s="46" t="str">
        <f>IF(Kosovnica!L334&lt;&gt;"",Kosovnica!L334,"")</f>
        <v/>
      </c>
      <c r="D331" s="74" t="str">
        <f>IF(B331&lt;&gt;"",(((Kosovnica!C334)*(Kosovnica!D334))*Kosovnica!E334*(IF(X331=TRUE,2,1)))/1000000,"")</f>
        <v/>
      </c>
      <c r="E331" s="74" t="str">
        <f t="shared" si="60"/>
        <v/>
      </c>
      <c r="F331" s="80" t="str">
        <f t="shared" si="61"/>
        <v/>
      </c>
      <c r="G331" s="74" t="str">
        <f t="shared" si="62"/>
        <v/>
      </c>
      <c r="H331" s="76" t="str">
        <f t="shared" si="63"/>
        <v/>
      </c>
      <c r="I331" s="76"/>
      <c r="J331" s="77">
        <f>IF(X331=FALSE,((IF(Kosovnica!G334=1,Kosovnica!C334+PRIBITEK_TRAK)+IF(Kosovnica!H334=1,Kosovnica!C334+PRIBITEK_TRAK)+IF(Kosovnica!I334=1,Kosovnica!D334+PRIBITEK_TRAK)+IF(Kosovnica!J334=1,Kosovnica!D334+PRIBITEK_TRAK))/1000)*Kosovnica!E334,0)</f>
        <v>0</v>
      </c>
      <c r="K331" s="78" t="str">
        <f t="shared" si="64"/>
        <v/>
      </c>
      <c r="L331" s="75"/>
      <c r="M331" s="77">
        <f>IF(X331=FALSE,((IF(Kosovnica!G334=2,Kosovnica!C334+PRIBITEK_TRAK)+IF(Kosovnica!H334=2,Kosovnica!C334+PRIBITEK_TRAK)+IF(Kosovnica!I334=2,Kosovnica!D334+PRIBITEK_TRAK)+IF(Kosovnica!J334=2,Kosovnica!D334+PRIBITEK_TRAK))/1000)*Kosovnica!E334,0)</f>
        <v>0</v>
      </c>
      <c r="N331" s="78" t="str">
        <f t="shared" si="65"/>
        <v/>
      </c>
      <c r="O331" s="75"/>
      <c r="P331" s="77">
        <f>IF(X331=TRUE,((IF(Kosovnica!G334=1,Kosovnica!C334+PRIBITEK_TRAK)+IF(Kosovnica!H334=1,Kosovnica!C334+PRIBITEK_TRAK)+IF(Kosovnica!I334=1,Kosovnica!D334+PRIBITEK_TRAK)+IF(Kosovnica!J334=1,Kosovnica!D334+PRIBITEK_TRAK))/1000)*Kosovnica!E334,0)</f>
        <v>0</v>
      </c>
      <c r="Q331" s="78" t="str">
        <f t="shared" si="66"/>
        <v/>
      </c>
      <c r="R331" s="75"/>
      <c r="S331" s="77">
        <f>IF(X331=TRUE,((IF(Kosovnica!G334=2,Kosovnica!C334+PRIBITEK_TRAK)+IF(Kosovnica!H334=2,Kosovnica!C334+PRIBITEK_TRAK)+IF(Kosovnica!I334=2,Kosovnica!D334+PRIBITEK_TRAK)+IF(Kosovnica!J334=2,Kosovnica!D334+PRIBITEK_TRAK))/1000)*Kosovnica!E334,0)</f>
        <v>0</v>
      </c>
      <c r="T331" s="78" t="str">
        <f t="shared" si="67"/>
        <v/>
      </c>
      <c r="U331" s="47"/>
      <c r="V331" s="7" t="str">
        <f t="shared" si="68"/>
        <v/>
      </c>
      <c r="W331" s="7" t="str">
        <f t="shared" si="58"/>
        <v/>
      </c>
      <c r="X331" s="7" t="str" cm="1">
        <f t="array" ref="X331">IF(B331&lt;&gt;"",IF(SUMPRODUCT(--(ISNUMBER(SEARCH(LEPI36, Kosovnica!K334)))) &gt; 0, TRUE, FALSE),"")</f>
        <v/>
      </c>
      <c r="Z331" s="48" t="str">
        <f t="shared" si="69"/>
        <v/>
      </c>
      <c r="AA331" s="7">
        <f t="shared" si="70"/>
        <v>0</v>
      </c>
    </row>
    <row r="332" spans="1:27" ht="15" x14ac:dyDescent="0.2">
      <c r="A332" s="44">
        <f t="shared" si="59"/>
        <v>320</v>
      </c>
      <c r="B332" s="45" t="str">
        <f>IF(Kosovnica!B335&lt;&gt;"",Kosovnica!B335,"")</f>
        <v/>
      </c>
      <c r="C332" s="46" t="str">
        <f>IF(Kosovnica!L335&lt;&gt;"",Kosovnica!L335,"")</f>
        <v/>
      </c>
      <c r="D332" s="74" t="str">
        <f>IF(B332&lt;&gt;"",(((Kosovnica!C335)*(Kosovnica!D335))*Kosovnica!E335*(IF(X332=TRUE,2,1)))/1000000,"")</f>
        <v/>
      </c>
      <c r="E332" s="74" t="str">
        <f t="shared" si="60"/>
        <v/>
      </c>
      <c r="F332" s="80" t="str">
        <f t="shared" si="61"/>
        <v/>
      </c>
      <c r="G332" s="74" t="str">
        <f t="shared" si="62"/>
        <v/>
      </c>
      <c r="H332" s="76" t="str">
        <f t="shared" si="63"/>
        <v/>
      </c>
      <c r="I332" s="76"/>
      <c r="J332" s="77">
        <f>IF(X332=FALSE,((IF(Kosovnica!G335=1,Kosovnica!C335+PRIBITEK_TRAK)+IF(Kosovnica!H335=1,Kosovnica!C335+PRIBITEK_TRAK)+IF(Kosovnica!I335=1,Kosovnica!D335+PRIBITEK_TRAK)+IF(Kosovnica!J335=1,Kosovnica!D335+PRIBITEK_TRAK))/1000)*Kosovnica!E335,0)</f>
        <v>0</v>
      </c>
      <c r="K332" s="78" t="str">
        <f t="shared" si="64"/>
        <v/>
      </c>
      <c r="L332" s="75"/>
      <c r="M332" s="77">
        <f>IF(X332=FALSE,((IF(Kosovnica!G335=2,Kosovnica!C335+PRIBITEK_TRAK)+IF(Kosovnica!H335=2,Kosovnica!C335+PRIBITEK_TRAK)+IF(Kosovnica!I335=2,Kosovnica!D335+PRIBITEK_TRAK)+IF(Kosovnica!J335=2,Kosovnica!D335+PRIBITEK_TRAK))/1000)*Kosovnica!E335,0)</f>
        <v>0</v>
      </c>
      <c r="N332" s="78" t="str">
        <f t="shared" si="65"/>
        <v/>
      </c>
      <c r="O332" s="75"/>
      <c r="P332" s="77">
        <f>IF(X332=TRUE,((IF(Kosovnica!G335=1,Kosovnica!C335+PRIBITEK_TRAK)+IF(Kosovnica!H335=1,Kosovnica!C335+PRIBITEK_TRAK)+IF(Kosovnica!I335=1,Kosovnica!D335+PRIBITEK_TRAK)+IF(Kosovnica!J335=1,Kosovnica!D335+PRIBITEK_TRAK))/1000)*Kosovnica!E335,0)</f>
        <v>0</v>
      </c>
      <c r="Q332" s="78" t="str">
        <f t="shared" si="66"/>
        <v/>
      </c>
      <c r="R332" s="75"/>
      <c r="S332" s="77">
        <f>IF(X332=TRUE,((IF(Kosovnica!G335=2,Kosovnica!C335+PRIBITEK_TRAK)+IF(Kosovnica!H335=2,Kosovnica!C335+PRIBITEK_TRAK)+IF(Kosovnica!I335=2,Kosovnica!D335+PRIBITEK_TRAK)+IF(Kosovnica!J335=2,Kosovnica!D335+PRIBITEK_TRAK))/1000)*Kosovnica!E335,0)</f>
        <v>0</v>
      </c>
      <c r="T332" s="78" t="str">
        <f t="shared" si="67"/>
        <v/>
      </c>
      <c r="U332" s="47"/>
      <c r="V332" s="7" t="str">
        <f t="shared" si="68"/>
        <v/>
      </c>
      <c r="W332" s="7" t="str">
        <f t="shared" si="58"/>
        <v/>
      </c>
      <c r="X332" s="7" t="str" cm="1">
        <f t="array" ref="X332">IF(B332&lt;&gt;"",IF(SUMPRODUCT(--(ISNUMBER(SEARCH(LEPI36, Kosovnica!K335)))) &gt; 0, TRUE, FALSE),"")</f>
        <v/>
      </c>
      <c r="Z332" s="48" t="str">
        <f t="shared" si="69"/>
        <v/>
      </c>
      <c r="AA332" s="7">
        <f t="shared" si="70"/>
        <v>0</v>
      </c>
    </row>
    <row r="333" spans="1:27" ht="15" x14ac:dyDescent="0.2">
      <c r="A333" s="44">
        <f t="shared" si="59"/>
        <v>321</v>
      </c>
      <c r="B333" s="45" t="str">
        <f>IF(Kosovnica!B336&lt;&gt;"",Kosovnica!B336,"")</f>
        <v/>
      </c>
      <c r="C333" s="46" t="str">
        <f>IF(Kosovnica!L336&lt;&gt;"",Kosovnica!L336,"")</f>
        <v/>
      </c>
      <c r="D333" s="74" t="str">
        <f>IF(B333&lt;&gt;"",(((Kosovnica!C336)*(Kosovnica!D336))*Kosovnica!E336*(IF(X333=TRUE,2,1)))/1000000,"")</f>
        <v/>
      </c>
      <c r="E333" s="74" t="str">
        <f t="shared" si="60"/>
        <v/>
      </c>
      <c r="F333" s="80" t="str">
        <f t="shared" si="61"/>
        <v/>
      </c>
      <c r="G333" s="74" t="str">
        <f t="shared" si="62"/>
        <v/>
      </c>
      <c r="H333" s="76" t="str">
        <f t="shared" si="63"/>
        <v/>
      </c>
      <c r="I333" s="76"/>
      <c r="J333" s="77">
        <f>IF(X333=FALSE,((IF(Kosovnica!G336=1,Kosovnica!C336+PRIBITEK_TRAK)+IF(Kosovnica!H336=1,Kosovnica!C336+PRIBITEK_TRAK)+IF(Kosovnica!I336=1,Kosovnica!D336+PRIBITEK_TRAK)+IF(Kosovnica!J336=1,Kosovnica!D336+PRIBITEK_TRAK))/1000)*Kosovnica!E336,0)</f>
        <v>0</v>
      </c>
      <c r="K333" s="78" t="str">
        <f t="shared" si="64"/>
        <v/>
      </c>
      <c r="L333" s="75"/>
      <c r="M333" s="77">
        <f>IF(X333=FALSE,((IF(Kosovnica!G336=2,Kosovnica!C336+PRIBITEK_TRAK)+IF(Kosovnica!H336=2,Kosovnica!C336+PRIBITEK_TRAK)+IF(Kosovnica!I336=2,Kosovnica!D336+PRIBITEK_TRAK)+IF(Kosovnica!J336=2,Kosovnica!D336+PRIBITEK_TRAK))/1000)*Kosovnica!E336,0)</f>
        <v>0</v>
      </c>
      <c r="N333" s="78" t="str">
        <f t="shared" si="65"/>
        <v/>
      </c>
      <c r="O333" s="75"/>
      <c r="P333" s="77">
        <f>IF(X333=TRUE,((IF(Kosovnica!G336=1,Kosovnica!C336+PRIBITEK_TRAK)+IF(Kosovnica!H336=1,Kosovnica!C336+PRIBITEK_TRAK)+IF(Kosovnica!I336=1,Kosovnica!D336+PRIBITEK_TRAK)+IF(Kosovnica!J336=1,Kosovnica!D336+PRIBITEK_TRAK))/1000)*Kosovnica!E336,0)</f>
        <v>0</v>
      </c>
      <c r="Q333" s="78" t="str">
        <f t="shared" si="66"/>
        <v/>
      </c>
      <c r="R333" s="75"/>
      <c r="S333" s="77">
        <f>IF(X333=TRUE,((IF(Kosovnica!G336=2,Kosovnica!C336+PRIBITEK_TRAK)+IF(Kosovnica!H336=2,Kosovnica!C336+PRIBITEK_TRAK)+IF(Kosovnica!I336=2,Kosovnica!D336+PRIBITEK_TRAK)+IF(Kosovnica!J336=2,Kosovnica!D336+PRIBITEK_TRAK))/1000)*Kosovnica!E336,0)</f>
        <v>0</v>
      </c>
      <c r="T333" s="78" t="str">
        <f t="shared" si="67"/>
        <v/>
      </c>
      <c r="U333" s="47"/>
      <c r="V333" s="7" t="str">
        <f t="shared" si="68"/>
        <v/>
      </c>
      <c r="W333" s="7" t="str">
        <f t="shared" ref="W333:W396" si="71">IFERROR(IF(AND(VLOOKUP(B333,DEKORJI_PODATKI,6,FALSE)=18,X333=TRUE),36,VLOOKUP(B333,DEKORJI_PODATKI,6,FALSE)),"")</f>
        <v/>
      </c>
      <c r="X333" s="7" t="str" cm="1">
        <f t="array" ref="X333">IF(B333&lt;&gt;"",IF(SUMPRODUCT(--(ISNUMBER(SEARCH(LEPI36, Kosovnica!K336)))) &gt; 0, TRUE, FALSE),"")</f>
        <v/>
      </c>
      <c r="Z333" s="48" t="str">
        <f t="shared" si="69"/>
        <v/>
      </c>
      <c r="AA333" s="7">
        <f t="shared" si="70"/>
        <v>0</v>
      </c>
    </row>
    <row r="334" spans="1:27" ht="15" x14ac:dyDescent="0.2">
      <c r="A334" s="44">
        <f t="shared" ref="A334:A397" si="72">IF(ISNUMBER(A333),A333+1,1)</f>
        <v>322</v>
      </c>
      <c r="B334" s="45" t="str">
        <f>IF(Kosovnica!B337&lt;&gt;"",Kosovnica!B337,"")</f>
        <v/>
      </c>
      <c r="C334" s="46" t="str">
        <f>IF(Kosovnica!L337&lt;&gt;"",Kosovnica!L337,"")</f>
        <v/>
      </c>
      <c r="D334" s="74" t="str">
        <f>IF(B334&lt;&gt;"",(((Kosovnica!C337)*(Kosovnica!D337))*Kosovnica!E337*(IF(X334=TRUE,2,1)))/1000000,"")</f>
        <v/>
      </c>
      <c r="E334" s="74" t="str">
        <f t="shared" ref="E334:E397" si="73">IFERROR(IF(B334=B333,IFERROR(E333+D334,""),D334),"")</f>
        <v/>
      </c>
      <c r="F334" s="80" t="str">
        <f t="shared" ref="F334:F397" si="74">IFERROR(IF(B334=B335,"",CEILING(E334/(((VLOOKUP(B334,DEKORJI_PODATKI,4,FALSE)*VLOOKUP(B334,DEKORJI_PODATKI,5,FALSE))/1000000)*IF(VLOOKUP(B334,DEKORJI_PODATKI,2,FALSE)=1,Y_GRAIN,N_GRAIN)),0.5)),"")</f>
        <v/>
      </c>
      <c r="G334" s="74" t="str">
        <f t="shared" ref="G334:G397" si="75">IFERROR(F334*((VLOOKUP(B334,DEKORJI_PODATKI,4,FALSE)*VLOOKUP(B334,DEKORJI_PODATKI,5,FALSE))/1000000),"")</f>
        <v/>
      </c>
      <c r="H334" s="76" t="str">
        <f t="shared" ref="H334:H397" si="76">IFERROR(F334*VLOOKUP(B334,DEKORJI_PODATKI,7,FALSE),"")</f>
        <v/>
      </c>
      <c r="I334" s="76"/>
      <c r="J334" s="77">
        <f>IF(X334=FALSE,((IF(Kosovnica!G337=1,Kosovnica!C337+PRIBITEK_TRAK)+IF(Kosovnica!H337=1,Kosovnica!C337+PRIBITEK_TRAK)+IF(Kosovnica!I337=1,Kosovnica!D337+PRIBITEK_TRAK)+IF(Kosovnica!J337=1,Kosovnica!D337+PRIBITEK_TRAK))/1000)*Kosovnica!E337,0)</f>
        <v>0</v>
      </c>
      <c r="K334" s="78" t="str">
        <f t="shared" ref="K334:K397" si="77">IF(B334="","",IFERROR(IF(B334=B333,IFERROR(K333+J334,""),J334),""))</f>
        <v/>
      </c>
      <c r="L334" s="75"/>
      <c r="M334" s="77">
        <f>IF(X334=FALSE,((IF(Kosovnica!G337=2,Kosovnica!C337+PRIBITEK_TRAK)+IF(Kosovnica!H337=2,Kosovnica!C337+PRIBITEK_TRAK)+IF(Kosovnica!I337=2,Kosovnica!D337+PRIBITEK_TRAK)+IF(Kosovnica!J337=2,Kosovnica!D337+PRIBITEK_TRAK))/1000)*Kosovnica!E337,0)</f>
        <v>0</v>
      </c>
      <c r="N334" s="78" t="str">
        <f t="shared" ref="N334:N397" si="78">IF(B334="","",IFERROR(IF(B334=B333,IFERROR(N333+M334,0),M334),""))</f>
        <v/>
      </c>
      <c r="O334" s="75"/>
      <c r="P334" s="77">
        <f>IF(X334=TRUE,((IF(Kosovnica!G337=1,Kosovnica!C337+PRIBITEK_TRAK)+IF(Kosovnica!H337=1,Kosovnica!C337+PRIBITEK_TRAK)+IF(Kosovnica!I337=1,Kosovnica!D337+PRIBITEK_TRAK)+IF(Kosovnica!J337=1,Kosovnica!D337+PRIBITEK_TRAK))/1000)*Kosovnica!E337,0)</f>
        <v>0</v>
      </c>
      <c r="Q334" s="78" t="str">
        <f t="shared" ref="Q334:Q397" si="79">IF(B334="","",IFERROR(IF(B334=B333,IFERROR(Q333+P334,0),P334),""))</f>
        <v/>
      </c>
      <c r="R334" s="75"/>
      <c r="S334" s="77">
        <f>IF(X334=TRUE,((IF(Kosovnica!G337=2,Kosovnica!C337+PRIBITEK_TRAK)+IF(Kosovnica!H337=2,Kosovnica!C337+PRIBITEK_TRAK)+IF(Kosovnica!I337=2,Kosovnica!D337+PRIBITEK_TRAK)+IF(Kosovnica!J337=2,Kosovnica!D337+PRIBITEK_TRAK))/1000)*Kosovnica!E337,0)</f>
        <v>0</v>
      </c>
      <c r="T334" s="78" t="str">
        <f t="shared" ref="T334:T397" si="80">IF(B334="","",IFERROR(IF(B334=B333,IFERROR(T333+S334,0),S334),""))</f>
        <v/>
      </c>
      <c r="U334" s="47"/>
      <c r="V334" s="7" t="str">
        <f t="shared" ref="V334:V397" si="81">IF(B334="","",IF(B334=B335,FALSE,TRUE))</f>
        <v/>
      </c>
      <c r="W334" s="7" t="str">
        <f t="shared" si="71"/>
        <v/>
      </c>
      <c r="X334" s="7" t="str" cm="1">
        <f t="array" ref="X334">IF(B334&lt;&gt;"",IF(SUMPRODUCT(--(ISNUMBER(SEARCH(LEPI36, Kosovnica!K337)))) &gt; 0, TRUE, FALSE),"")</f>
        <v/>
      </c>
      <c r="Z334" s="48" t="str">
        <f t="shared" ref="Z334:Z397" si="82">IF(X334=TRUE,(E334/2),"")</f>
        <v/>
      </c>
      <c r="AA334" s="7">
        <f t="shared" ref="AA334:AA397" si="83">IFERROR(IF(V334=TRUE,AA333+K334+N334+Q334+T334,0),0)</f>
        <v>0</v>
      </c>
    </row>
    <row r="335" spans="1:27" ht="15" x14ac:dyDescent="0.2">
      <c r="A335" s="44">
        <f t="shared" si="72"/>
        <v>323</v>
      </c>
      <c r="B335" s="45" t="str">
        <f>IF(Kosovnica!B338&lt;&gt;"",Kosovnica!B338,"")</f>
        <v/>
      </c>
      <c r="C335" s="46" t="str">
        <f>IF(Kosovnica!L338&lt;&gt;"",Kosovnica!L338,"")</f>
        <v/>
      </c>
      <c r="D335" s="74" t="str">
        <f>IF(B335&lt;&gt;"",(((Kosovnica!C338)*(Kosovnica!D338))*Kosovnica!E338*(IF(X335=TRUE,2,1)))/1000000,"")</f>
        <v/>
      </c>
      <c r="E335" s="74" t="str">
        <f t="shared" si="73"/>
        <v/>
      </c>
      <c r="F335" s="80" t="str">
        <f t="shared" si="74"/>
        <v/>
      </c>
      <c r="G335" s="74" t="str">
        <f t="shared" si="75"/>
        <v/>
      </c>
      <c r="H335" s="76" t="str">
        <f t="shared" si="76"/>
        <v/>
      </c>
      <c r="I335" s="76"/>
      <c r="J335" s="77">
        <f>IF(X335=FALSE,((IF(Kosovnica!G338=1,Kosovnica!C338+PRIBITEK_TRAK)+IF(Kosovnica!H338=1,Kosovnica!C338+PRIBITEK_TRAK)+IF(Kosovnica!I338=1,Kosovnica!D338+PRIBITEK_TRAK)+IF(Kosovnica!J338=1,Kosovnica!D338+PRIBITEK_TRAK))/1000)*Kosovnica!E338,0)</f>
        <v>0</v>
      </c>
      <c r="K335" s="78" t="str">
        <f t="shared" si="77"/>
        <v/>
      </c>
      <c r="L335" s="75"/>
      <c r="M335" s="77">
        <f>IF(X335=FALSE,((IF(Kosovnica!G338=2,Kosovnica!C338+PRIBITEK_TRAK)+IF(Kosovnica!H338=2,Kosovnica!C338+PRIBITEK_TRAK)+IF(Kosovnica!I338=2,Kosovnica!D338+PRIBITEK_TRAK)+IF(Kosovnica!J338=2,Kosovnica!D338+PRIBITEK_TRAK))/1000)*Kosovnica!E338,0)</f>
        <v>0</v>
      </c>
      <c r="N335" s="78" t="str">
        <f t="shared" si="78"/>
        <v/>
      </c>
      <c r="O335" s="75"/>
      <c r="P335" s="77">
        <f>IF(X335=TRUE,((IF(Kosovnica!G338=1,Kosovnica!C338+PRIBITEK_TRAK)+IF(Kosovnica!H338=1,Kosovnica!C338+PRIBITEK_TRAK)+IF(Kosovnica!I338=1,Kosovnica!D338+PRIBITEK_TRAK)+IF(Kosovnica!J338=1,Kosovnica!D338+PRIBITEK_TRAK))/1000)*Kosovnica!E338,0)</f>
        <v>0</v>
      </c>
      <c r="Q335" s="78" t="str">
        <f t="shared" si="79"/>
        <v/>
      </c>
      <c r="R335" s="75"/>
      <c r="S335" s="77">
        <f>IF(X335=TRUE,((IF(Kosovnica!G338=2,Kosovnica!C338+PRIBITEK_TRAK)+IF(Kosovnica!H338=2,Kosovnica!C338+PRIBITEK_TRAK)+IF(Kosovnica!I338=2,Kosovnica!D338+PRIBITEK_TRAK)+IF(Kosovnica!J338=2,Kosovnica!D338+PRIBITEK_TRAK))/1000)*Kosovnica!E338,0)</f>
        <v>0</v>
      </c>
      <c r="T335" s="78" t="str">
        <f t="shared" si="80"/>
        <v/>
      </c>
      <c r="U335" s="47"/>
      <c r="V335" s="7" t="str">
        <f t="shared" si="81"/>
        <v/>
      </c>
      <c r="W335" s="7" t="str">
        <f t="shared" si="71"/>
        <v/>
      </c>
      <c r="X335" s="7" t="str" cm="1">
        <f t="array" ref="X335">IF(B335&lt;&gt;"",IF(SUMPRODUCT(--(ISNUMBER(SEARCH(LEPI36, Kosovnica!K338)))) &gt; 0, TRUE, FALSE),"")</f>
        <v/>
      </c>
      <c r="Z335" s="48" t="str">
        <f t="shared" si="82"/>
        <v/>
      </c>
      <c r="AA335" s="7">
        <f t="shared" si="83"/>
        <v>0</v>
      </c>
    </row>
    <row r="336" spans="1:27" ht="15" x14ac:dyDescent="0.2">
      <c r="A336" s="44">
        <f t="shared" si="72"/>
        <v>324</v>
      </c>
      <c r="B336" s="45" t="str">
        <f>IF(Kosovnica!B339&lt;&gt;"",Kosovnica!B339,"")</f>
        <v/>
      </c>
      <c r="C336" s="46" t="str">
        <f>IF(Kosovnica!L339&lt;&gt;"",Kosovnica!L339,"")</f>
        <v/>
      </c>
      <c r="D336" s="74" t="str">
        <f>IF(B336&lt;&gt;"",(((Kosovnica!C339)*(Kosovnica!D339))*Kosovnica!E339*(IF(X336=TRUE,2,1)))/1000000,"")</f>
        <v/>
      </c>
      <c r="E336" s="74" t="str">
        <f t="shared" si="73"/>
        <v/>
      </c>
      <c r="F336" s="80" t="str">
        <f t="shared" si="74"/>
        <v/>
      </c>
      <c r="G336" s="74" t="str">
        <f t="shared" si="75"/>
        <v/>
      </c>
      <c r="H336" s="76" t="str">
        <f t="shared" si="76"/>
        <v/>
      </c>
      <c r="I336" s="76"/>
      <c r="J336" s="77">
        <f>IF(X336=FALSE,((IF(Kosovnica!G339=1,Kosovnica!C339+PRIBITEK_TRAK)+IF(Kosovnica!H339=1,Kosovnica!C339+PRIBITEK_TRAK)+IF(Kosovnica!I339=1,Kosovnica!D339+PRIBITEK_TRAK)+IF(Kosovnica!J339=1,Kosovnica!D339+PRIBITEK_TRAK))/1000)*Kosovnica!E339,0)</f>
        <v>0</v>
      </c>
      <c r="K336" s="78" t="str">
        <f t="shared" si="77"/>
        <v/>
      </c>
      <c r="L336" s="75"/>
      <c r="M336" s="77">
        <f>IF(X336=FALSE,((IF(Kosovnica!G339=2,Kosovnica!C339+PRIBITEK_TRAK)+IF(Kosovnica!H339=2,Kosovnica!C339+PRIBITEK_TRAK)+IF(Kosovnica!I339=2,Kosovnica!D339+PRIBITEK_TRAK)+IF(Kosovnica!J339=2,Kosovnica!D339+PRIBITEK_TRAK))/1000)*Kosovnica!E339,0)</f>
        <v>0</v>
      </c>
      <c r="N336" s="78" t="str">
        <f t="shared" si="78"/>
        <v/>
      </c>
      <c r="O336" s="75"/>
      <c r="P336" s="77">
        <f>IF(X336=TRUE,((IF(Kosovnica!G339=1,Kosovnica!C339+PRIBITEK_TRAK)+IF(Kosovnica!H339=1,Kosovnica!C339+PRIBITEK_TRAK)+IF(Kosovnica!I339=1,Kosovnica!D339+PRIBITEK_TRAK)+IF(Kosovnica!J339=1,Kosovnica!D339+PRIBITEK_TRAK))/1000)*Kosovnica!E339,0)</f>
        <v>0</v>
      </c>
      <c r="Q336" s="78" t="str">
        <f t="shared" si="79"/>
        <v/>
      </c>
      <c r="R336" s="75"/>
      <c r="S336" s="77">
        <f>IF(X336=TRUE,((IF(Kosovnica!G339=2,Kosovnica!C339+PRIBITEK_TRAK)+IF(Kosovnica!H339=2,Kosovnica!C339+PRIBITEK_TRAK)+IF(Kosovnica!I339=2,Kosovnica!D339+PRIBITEK_TRAK)+IF(Kosovnica!J339=2,Kosovnica!D339+PRIBITEK_TRAK))/1000)*Kosovnica!E339,0)</f>
        <v>0</v>
      </c>
      <c r="T336" s="78" t="str">
        <f t="shared" si="80"/>
        <v/>
      </c>
      <c r="U336" s="47"/>
      <c r="V336" s="7" t="str">
        <f t="shared" si="81"/>
        <v/>
      </c>
      <c r="W336" s="7" t="str">
        <f t="shared" si="71"/>
        <v/>
      </c>
      <c r="X336" s="7" t="str" cm="1">
        <f t="array" ref="X336">IF(B336&lt;&gt;"",IF(SUMPRODUCT(--(ISNUMBER(SEARCH(LEPI36, Kosovnica!K339)))) &gt; 0, TRUE, FALSE),"")</f>
        <v/>
      </c>
      <c r="Z336" s="48" t="str">
        <f t="shared" si="82"/>
        <v/>
      </c>
      <c r="AA336" s="7">
        <f t="shared" si="83"/>
        <v>0</v>
      </c>
    </row>
    <row r="337" spans="1:27" ht="15" x14ac:dyDescent="0.2">
      <c r="A337" s="44">
        <f t="shared" si="72"/>
        <v>325</v>
      </c>
      <c r="B337" s="45" t="str">
        <f>IF(Kosovnica!B340&lt;&gt;"",Kosovnica!B340,"")</f>
        <v/>
      </c>
      <c r="C337" s="46" t="str">
        <f>IF(Kosovnica!L340&lt;&gt;"",Kosovnica!L340,"")</f>
        <v/>
      </c>
      <c r="D337" s="74" t="str">
        <f>IF(B337&lt;&gt;"",(((Kosovnica!C340)*(Kosovnica!D340))*Kosovnica!E340*(IF(X337=TRUE,2,1)))/1000000,"")</f>
        <v/>
      </c>
      <c r="E337" s="74" t="str">
        <f t="shared" si="73"/>
        <v/>
      </c>
      <c r="F337" s="80" t="str">
        <f t="shared" si="74"/>
        <v/>
      </c>
      <c r="G337" s="74" t="str">
        <f t="shared" si="75"/>
        <v/>
      </c>
      <c r="H337" s="76" t="str">
        <f t="shared" si="76"/>
        <v/>
      </c>
      <c r="I337" s="76"/>
      <c r="J337" s="77">
        <f>IF(X337=FALSE,((IF(Kosovnica!G340=1,Kosovnica!C340+PRIBITEK_TRAK)+IF(Kosovnica!H340=1,Kosovnica!C340+PRIBITEK_TRAK)+IF(Kosovnica!I340=1,Kosovnica!D340+PRIBITEK_TRAK)+IF(Kosovnica!J340=1,Kosovnica!D340+PRIBITEK_TRAK))/1000)*Kosovnica!E340,0)</f>
        <v>0</v>
      </c>
      <c r="K337" s="78" t="str">
        <f t="shared" si="77"/>
        <v/>
      </c>
      <c r="L337" s="75"/>
      <c r="M337" s="77">
        <f>IF(X337=FALSE,((IF(Kosovnica!G340=2,Kosovnica!C340+PRIBITEK_TRAK)+IF(Kosovnica!H340=2,Kosovnica!C340+PRIBITEK_TRAK)+IF(Kosovnica!I340=2,Kosovnica!D340+PRIBITEK_TRAK)+IF(Kosovnica!J340=2,Kosovnica!D340+PRIBITEK_TRAK))/1000)*Kosovnica!E340,0)</f>
        <v>0</v>
      </c>
      <c r="N337" s="78" t="str">
        <f t="shared" si="78"/>
        <v/>
      </c>
      <c r="O337" s="75"/>
      <c r="P337" s="77">
        <f>IF(X337=TRUE,((IF(Kosovnica!G340=1,Kosovnica!C340+PRIBITEK_TRAK)+IF(Kosovnica!H340=1,Kosovnica!C340+PRIBITEK_TRAK)+IF(Kosovnica!I340=1,Kosovnica!D340+PRIBITEK_TRAK)+IF(Kosovnica!J340=1,Kosovnica!D340+PRIBITEK_TRAK))/1000)*Kosovnica!E340,0)</f>
        <v>0</v>
      </c>
      <c r="Q337" s="78" t="str">
        <f t="shared" si="79"/>
        <v/>
      </c>
      <c r="R337" s="75"/>
      <c r="S337" s="77">
        <f>IF(X337=TRUE,((IF(Kosovnica!G340=2,Kosovnica!C340+PRIBITEK_TRAK)+IF(Kosovnica!H340=2,Kosovnica!C340+PRIBITEK_TRAK)+IF(Kosovnica!I340=2,Kosovnica!D340+PRIBITEK_TRAK)+IF(Kosovnica!J340=2,Kosovnica!D340+PRIBITEK_TRAK))/1000)*Kosovnica!E340,0)</f>
        <v>0</v>
      </c>
      <c r="T337" s="78" t="str">
        <f t="shared" si="80"/>
        <v/>
      </c>
      <c r="U337" s="47"/>
      <c r="V337" s="7" t="str">
        <f t="shared" si="81"/>
        <v/>
      </c>
      <c r="W337" s="7" t="str">
        <f t="shared" si="71"/>
        <v/>
      </c>
      <c r="X337" s="7" t="str" cm="1">
        <f t="array" ref="X337">IF(B337&lt;&gt;"",IF(SUMPRODUCT(--(ISNUMBER(SEARCH(LEPI36, Kosovnica!K340)))) &gt; 0, TRUE, FALSE),"")</f>
        <v/>
      </c>
      <c r="Z337" s="48" t="str">
        <f t="shared" si="82"/>
        <v/>
      </c>
      <c r="AA337" s="7">
        <f t="shared" si="83"/>
        <v>0</v>
      </c>
    </row>
    <row r="338" spans="1:27" ht="15" x14ac:dyDescent="0.2">
      <c r="A338" s="44">
        <f t="shared" si="72"/>
        <v>326</v>
      </c>
      <c r="B338" s="45" t="str">
        <f>IF(Kosovnica!B341&lt;&gt;"",Kosovnica!B341,"")</f>
        <v/>
      </c>
      <c r="C338" s="46" t="str">
        <f>IF(Kosovnica!L341&lt;&gt;"",Kosovnica!L341,"")</f>
        <v/>
      </c>
      <c r="D338" s="74" t="str">
        <f>IF(B338&lt;&gt;"",(((Kosovnica!C341)*(Kosovnica!D341))*Kosovnica!E341*(IF(X338=TRUE,2,1)))/1000000,"")</f>
        <v/>
      </c>
      <c r="E338" s="74" t="str">
        <f t="shared" si="73"/>
        <v/>
      </c>
      <c r="F338" s="80" t="str">
        <f t="shared" si="74"/>
        <v/>
      </c>
      <c r="G338" s="74" t="str">
        <f t="shared" si="75"/>
        <v/>
      </c>
      <c r="H338" s="76" t="str">
        <f t="shared" si="76"/>
        <v/>
      </c>
      <c r="I338" s="76"/>
      <c r="J338" s="77">
        <f>IF(X338=FALSE,((IF(Kosovnica!G341=1,Kosovnica!C341+PRIBITEK_TRAK)+IF(Kosovnica!H341=1,Kosovnica!C341+PRIBITEK_TRAK)+IF(Kosovnica!I341=1,Kosovnica!D341+PRIBITEK_TRAK)+IF(Kosovnica!J341=1,Kosovnica!D341+PRIBITEK_TRAK))/1000)*Kosovnica!E341,0)</f>
        <v>0</v>
      </c>
      <c r="K338" s="78" t="str">
        <f t="shared" si="77"/>
        <v/>
      </c>
      <c r="L338" s="75"/>
      <c r="M338" s="77">
        <f>IF(X338=FALSE,((IF(Kosovnica!G341=2,Kosovnica!C341+PRIBITEK_TRAK)+IF(Kosovnica!H341=2,Kosovnica!C341+PRIBITEK_TRAK)+IF(Kosovnica!I341=2,Kosovnica!D341+PRIBITEK_TRAK)+IF(Kosovnica!J341=2,Kosovnica!D341+PRIBITEK_TRAK))/1000)*Kosovnica!E341,0)</f>
        <v>0</v>
      </c>
      <c r="N338" s="78" t="str">
        <f t="shared" si="78"/>
        <v/>
      </c>
      <c r="O338" s="75"/>
      <c r="P338" s="77">
        <f>IF(X338=TRUE,((IF(Kosovnica!G341=1,Kosovnica!C341+PRIBITEK_TRAK)+IF(Kosovnica!H341=1,Kosovnica!C341+PRIBITEK_TRAK)+IF(Kosovnica!I341=1,Kosovnica!D341+PRIBITEK_TRAK)+IF(Kosovnica!J341=1,Kosovnica!D341+PRIBITEK_TRAK))/1000)*Kosovnica!E341,0)</f>
        <v>0</v>
      </c>
      <c r="Q338" s="78" t="str">
        <f t="shared" si="79"/>
        <v/>
      </c>
      <c r="R338" s="75"/>
      <c r="S338" s="77">
        <f>IF(X338=TRUE,((IF(Kosovnica!G341=2,Kosovnica!C341+PRIBITEK_TRAK)+IF(Kosovnica!H341=2,Kosovnica!C341+PRIBITEK_TRAK)+IF(Kosovnica!I341=2,Kosovnica!D341+PRIBITEK_TRAK)+IF(Kosovnica!J341=2,Kosovnica!D341+PRIBITEK_TRAK))/1000)*Kosovnica!E341,0)</f>
        <v>0</v>
      </c>
      <c r="T338" s="78" t="str">
        <f t="shared" si="80"/>
        <v/>
      </c>
      <c r="U338" s="47"/>
      <c r="V338" s="7" t="str">
        <f t="shared" si="81"/>
        <v/>
      </c>
      <c r="W338" s="7" t="str">
        <f t="shared" si="71"/>
        <v/>
      </c>
      <c r="X338" s="7" t="str" cm="1">
        <f t="array" ref="X338">IF(B338&lt;&gt;"",IF(SUMPRODUCT(--(ISNUMBER(SEARCH(LEPI36, Kosovnica!K341)))) &gt; 0, TRUE, FALSE),"")</f>
        <v/>
      </c>
      <c r="Z338" s="48" t="str">
        <f t="shared" si="82"/>
        <v/>
      </c>
      <c r="AA338" s="7">
        <f t="shared" si="83"/>
        <v>0</v>
      </c>
    </row>
    <row r="339" spans="1:27" ht="15" x14ac:dyDescent="0.2">
      <c r="A339" s="44">
        <f t="shared" si="72"/>
        <v>327</v>
      </c>
      <c r="B339" s="45" t="str">
        <f>IF(Kosovnica!B342&lt;&gt;"",Kosovnica!B342,"")</f>
        <v/>
      </c>
      <c r="C339" s="46" t="str">
        <f>IF(Kosovnica!L342&lt;&gt;"",Kosovnica!L342,"")</f>
        <v/>
      </c>
      <c r="D339" s="74" t="str">
        <f>IF(B339&lt;&gt;"",(((Kosovnica!C342)*(Kosovnica!D342))*Kosovnica!E342*(IF(X339=TRUE,2,1)))/1000000,"")</f>
        <v/>
      </c>
      <c r="E339" s="74" t="str">
        <f t="shared" si="73"/>
        <v/>
      </c>
      <c r="F339" s="80" t="str">
        <f t="shared" si="74"/>
        <v/>
      </c>
      <c r="G339" s="74" t="str">
        <f t="shared" si="75"/>
        <v/>
      </c>
      <c r="H339" s="76" t="str">
        <f t="shared" si="76"/>
        <v/>
      </c>
      <c r="I339" s="76"/>
      <c r="J339" s="77">
        <f>IF(X339=FALSE,((IF(Kosovnica!G342=1,Kosovnica!C342+PRIBITEK_TRAK)+IF(Kosovnica!H342=1,Kosovnica!C342+PRIBITEK_TRAK)+IF(Kosovnica!I342=1,Kosovnica!D342+PRIBITEK_TRAK)+IF(Kosovnica!J342=1,Kosovnica!D342+PRIBITEK_TRAK))/1000)*Kosovnica!E342,0)</f>
        <v>0</v>
      </c>
      <c r="K339" s="78" t="str">
        <f t="shared" si="77"/>
        <v/>
      </c>
      <c r="L339" s="75"/>
      <c r="M339" s="77">
        <f>IF(X339=FALSE,((IF(Kosovnica!G342=2,Kosovnica!C342+PRIBITEK_TRAK)+IF(Kosovnica!H342=2,Kosovnica!C342+PRIBITEK_TRAK)+IF(Kosovnica!I342=2,Kosovnica!D342+PRIBITEK_TRAK)+IF(Kosovnica!J342=2,Kosovnica!D342+PRIBITEK_TRAK))/1000)*Kosovnica!E342,0)</f>
        <v>0</v>
      </c>
      <c r="N339" s="78" t="str">
        <f t="shared" si="78"/>
        <v/>
      </c>
      <c r="O339" s="75"/>
      <c r="P339" s="77">
        <f>IF(X339=TRUE,((IF(Kosovnica!G342=1,Kosovnica!C342+PRIBITEK_TRAK)+IF(Kosovnica!H342=1,Kosovnica!C342+PRIBITEK_TRAK)+IF(Kosovnica!I342=1,Kosovnica!D342+PRIBITEK_TRAK)+IF(Kosovnica!J342=1,Kosovnica!D342+PRIBITEK_TRAK))/1000)*Kosovnica!E342,0)</f>
        <v>0</v>
      </c>
      <c r="Q339" s="78" t="str">
        <f t="shared" si="79"/>
        <v/>
      </c>
      <c r="R339" s="75"/>
      <c r="S339" s="77">
        <f>IF(X339=TRUE,((IF(Kosovnica!G342=2,Kosovnica!C342+PRIBITEK_TRAK)+IF(Kosovnica!H342=2,Kosovnica!C342+PRIBITEK_TRAK)+IF(Kosovnica!I342=2,Kosovnica!D342+PRIBITEK_TRAK)+IF(Kosovnica!J342=2,Kosovnica!D342+PRIBITEK_TRAK))/1000)*Kosovnica!E342,0)</f>
        <v>0</v>
      </c>
      <c r="T339" s="78" t="str">
        <f t="shared" si="80"/>
        <v/>
      </c>
      <c r="U339" s="47"/>
      <c r="V339" s="7" t="str">
        <f t="shared" si="81"/>
        <v/>
      </c>
      <c r="W339" s="7" t="str">
        <f t="shared" si="71"/>
        <v/>
      </c>
      <c r="X339" s="7" t="str" cm="1">
        <f t="array" ref="X339">IF(B339&lt;&gt;"",IF(SUMPRODUCT(--(ISNUMBER(SEARCH(LEPI36, Kosovnica!K342)))) &gt; 0, TRUE, FALSE),"")</f>
        <v/>
      </c>
      <c r="Z339" s="48" t="str">
        <f t="shared" si="82"/>
        <v/>
      </c>
      <c r="AA339" s="7">
        <f t="shared" si="83"/>
        <v>0</v>
      </c>
    </row>
    <row r="340" spans="1:27" ht="15" x14ac:dyDescent="0.2">
      <c r="A340" s="44">
        <f t="shared" si="72"/>
        <v>328</v>
      </c>
      <c r="B340" s="45" t="str">
        <f>IF(Kosovnica!B343&lt;&gt;"",Kosovnica!B343,"")</f>
        <v/>
      </c>
      <c r="C340" s="46" t="str">
        <f>IF(Kosovnica!L343&lt;&gt;"",Kosovnica!L343,"")</f>
        <v/>
      </c>
      <c r="D340" s="74" t="str">
        <f>IF(B340&lt;&gt;"",(((Kosovnica!C343)*(Kosovnica!D343))*Kosovnica!E343*(IF(X340=TRUE,2,1)))/1000000,"")</f>
        <v/>
      </c>
      <c r="E340" s="74" t="str">
        <f t="shared" si="73"/>
        <v/>
      </c>
      <c r="F340" s="80" t="str">
        <f t="shared" si="74"/>
        <v/>
      </c>
      <c r="G340" s="74" t="str">
        <f t="shared" si="75"/>
        <v/>
      </c>
      <c r="H340" s="76" t="str">
        <f t="shared" si="76"/>
        <v/>
      </c>
      <c r="I340" s="76"/>
      <c r="J340" s="77">
        <f>IF(X340=FALSE,((IF(Kosovnica!G343=1,Kosovnica!C343+PRIBITEK_TRAK)+IF(Kosovnica!H343=1,Kosovnica!C343+PRIBITEK_TRAK)+IF(Kosovnica!I343=1,Kosovnica!D343+PRIBITEK_TRAK)+IF(Kosovnica!J343=1,Kosovnica!D343+PRIBITEK_TRAK))/1000)*Kosovnica!E343,0)</f>
        <v>0</v>
      </c>
      <c r="K340" s="78" t="str">
        <f t="shared" si="77"/>
        <v/>
      </c>
      <c r="L340" s="75"/>
      <c r="M340" s="77">
        <f>IF(X340=FALSE,((IF(Kosovnica!G343=2,Kosovnica!C343+PRIBITEK_TRAK)+IF(Kosovnica!H343=2,Kosovnica!C343+PRIBITEK_TRAK)+IF(Kosovnica!I343=2,Kosovnica!D343+PRIBITEK_TRAK)+IF(Kosovnica!J343=2,Kosovnica!D343+PRIBITEK_TRAK))/1000)*Kosovnica!E343,0)</f>
        <v>0</v>
      </c>
      <c r="N340" s="78" t="str">
        <f t="shared" si="78"/>
        <v/>
      </c>
      <c r="O340" s="75"/>
      <c r="P340" s="77">
        <f>IF(X340=TRUE,((IF(Kosovnica!G343=1,Kosovnica!C343+PRIBITEK_TRAK)+IF(Kosovnica!H343=1,Kosovnica!C343+PRIBITEK_TRAK)+IF(Kosovnica!I343=1,Kosovnica!D343+PRIBITEK_TRAK)+IF(Kosovnica!J343=1,Kosovnica!D343+PRIBITEK_TRAK))/1000)*Kosovnica!E343,0)</f>
        <v>0</v>
      </c>
      <c r="Q340" s="78" t="str">
        <f t="shared" si="79"/>
        <v/>
      </c>
      <c r="R340" s="75"/>
      <c r="S340" s="77">
        <f>IF(X340=TRUE,((IF(Kosovnica!G343=2,Kosovnica!C343+PRIBITEK_TRAK)+IF(Kosovnica!H343=2,Kosovnica!C343+PRIBITEK_TRAK)+IF(Kosovnica!I343=2,Kosovnica!D343+PRIBITEK_TRAK)+IF(Kosovnica!J343=2,Kosovnica!D343+PRIBITEK_TRAK))/1000)*Kosovnica!E343,0)</f>
        <v>0</v>
      </c>
      <c r="T340" s="78" t="str">
        <f t="shared" si="80"/>
        <v/>
      </c>
      <c r="U340" s="47"/>
      <c r="V340" s="7" t="str">
        <f t="shared" si="81"/>
        <v/>
      </c>
      <c r="W340" s="7" t="str">
        <f t="shared" si="71"/>
        <v/>
      </c>
      <c r="X340" s="7" t="str" cm="1">
        <f t="array" ref="X340">IF(B340&lt;&gt;"",IF(SUMPRODUCT(--(ISNUMBER(SEARCH(LEPI36, Kosovnica!K343)))) &gt; 0, TRUE, FALSE),"")</f>
        <v/>
      </c>
      <c r="Z340" s="48" t="str">
        <f t="shared" si="82"/>
        <v/>
      </c>
      <c r="AA340" s="7">
        <f t="shared" si="83"/>
        <v>0</v>
      </c>
    </row>
    <row r="341" spans="1:27" ht="15" x14ac:dyDescent="0.2">
      <c r="A341" s="44">
        <f t="shared" si="72"/>
        <v>329</v>
      </c>
      <c r="B341" s="45" t="str">
        <f>IF(Kosovnica!B344&lt;&gt;"",Kosovnica!B344,"")</f>
        <v/>
      </c>
      <c r="C341" s="46" t="str">
        <f>IF(Kosovnica!L344&lt;&gt;"",Kosovnica!L344,"")</f>
        <v/>
      </c>
      <c r="D341" s="74" t="str">
        <f>IF(B341&lt;&gt;"",(((Kosovnica!C344)*(Kosovnica!D344))*Kosovnica!E344*(IF(X341=TRUE,2,1)))/1000000,"")</f>
        <v/>
      </c>
      <c r="E341" s="74" t="str">
        <f t="shared" si="73"/>
        <v/>
      </c>
      <c r="F341" s="80" t="str">
        <f t="shared" si="74"/>
        <v/>
      </c>
      <c r="G341" s="74" t="str">
        <f t="shared" si="75"/>
        <v/>
      </c>
      <c r="H341" s="76" t="str">
        <f t="shared" si="76"/>
        <v/>
      </c>
      <c r="I341" s="76"/>
      <c r="J341" s="77">
        <f>IF(X341=FALSE,((IF(Kosovnica!G344=1,Kosovnica!C344+PRIBITEK_TRAK)+IF(Kosovnica!H344=1,Kosovnica!C344+PRIBITEK_TRAK)+IF(Kosovnica!I344=1,Kosovnica!D344+PRIBITEK_TRAK)+IF(Kosovnica!J344=1,Kosovnica!D344+PRIBITEK_TRAK))/1000)*Kosovnica!E344,0)</f>
        <v>0</v>
      </c>
      <c r="K341" s="78" t="str">
        <f t="shared" si="77"/>
        <v/>
      </c>
      <c r="L341" s="75"/>
      <c r="M341" s="77">
        <f>IF(X341=FALSE,((IF(Kosovnica!G344=2,Kosovnica!C344+PRIBITEK_TRAK)+IF(Kosovnica!H344=2,Kosovnica!C344+PRIBITEK_TRAK)+IF(Kosovnica!I344=2,Kosovnica!D344+PRIBITEK_TRAK)+IF(Kosovnica!J344=2,Kosovnica!D344+PRIBITEK_TRAK))/1000)*Kosovnica!E344,0)</f>
        <v>0</v>
      </c>
      <c r="N341" s="78" t="str">
        <f t="shared" si="78"/>
        <v/>
      </c>
      <c r="O341" s="75"/>
      <c r="P341" s="77">
        <f>IF(X341=TRUE,((IF(Kosovnica!G344=1,Kosovnica!C344+PRIBITEK_TRAK)+IF(Kosovnica!H344=1,Kosovnica!C344+PRIBITEK_TRAK)+IF(Kosovnica!I344=1,Kosovnica!D344+PRIBITEK_TRAK)+IF(Kosovnica!J344=1,Kosovnica!D344+PRIBITEK_TRAK))/1000)*Kosovnica!E344,0)</f>
        <v>0</v>
      </c>
      <c r="Q341" s="78" t="str">
        <f t="shared" si="79"/>
        <v/>
      </c>
      <c r="R341" s="75"/>
      <c r="S341" s="77">
        <f>IF(X341=TRUE,((IF(Kosovnica!G344=2,Kosovnica!C344+PRIBITEK_TRAK)+IF(Kosovnica!H344=2,Kosovnica!C344+PRIBITEK_TRAK)+IF(Kosovnica!I344=2,Kosovnica!D344+PRIBITEK_TRAK)+IF(Kosovnica!J344=2,Kosovnica!D344+PRIBITEK_TRAK))/1000)*Kosovnica!E344,0)</f>
        <v>0</v>
      </c>
      <c r="T341" s="78" t="str">
        <f t="shared" si="80"/>
        <v/>
      </c>
      <c r="U341" s="47"/>
      <c r="V341" s="7" t="str">
        <f t="shared" si="81"/>
        <v/>
      </c>
      <c r="W341" s="7" t="str">
        <f t="shared" si="71"/>
        <v/>
      </c>
      <c r="X341" s="7" t="str" cm="1">
        <f t="array" ref="X341">IF(B341&lt;&gt;"",IF(SUMPRODUCT(--(ISNUMBER(SEARCH(LEPI36, Kosovnica!K344)))) &gt; 0, TRUE, FALSE),"")</f>
        <v/>
      </c>
      <c r="Z341" s="48" t="str">
        <f t="shared" si="82"/>
        <v/>
      </c>
      <c r="AA341" s="7">
        <f t="shared" si="83"/>
        <v>0</v>
      </c>
    </row>
    <row r="342" spans="1:27" ht="15" x14ac:dyDescent="0.2">
      <c r="A342" s="44">
        <f t="shared" si="72"/>
        <v>330</v>
      </c>
      <c r="B342" s="45" t="str">
        <f>IF(Kosovnica!B345&lt;&gt;"",Kosovnica!B345,"")</f>
        <v/>
      </c>
      <c r="C342" s="46" t="str">
        <f>IF(Kosovnica!L345&lt;&gt;"",Kosovnica!L345,"")</f>
        <v/>
      </c>
      <c r="D342" s="74" t="str">
        <f>IF(B342&lt;&gt;"",(((Kosovnica!C345)*(Kosovnica!D345))*Kosovnica!E345*(IF(X342=TRUE,2,1)))/1000000,"")</f>
        <v/>
      </c>
      <c r="E342" s="74" t="str">
        <f t="shared" si="73"/>
        <v/>
      </c>
      <c r="F342" s="80" t="str">
        <f t="shared" si="74"/>
        <v/>
      </c>
      <c r="G342" s="74" t="str">
        <f t="shared" si="75"/>
        <v/>
      </c>
      <c r="H342" s="76" t="str">
        <f t="shared" si="76"/>
        <v/>
      </c>
      <c r="I342" s="76"/>
      <c r="J342" s="77">
        <f>IF(X342=FALSE,((IF(Kosovnica!G345=1,Kosovnica!C345+PRIBITEK_TRAK)+IF(Kosovnica!H345=1,Kosovnica!C345+PRIBITEK_TRAK)+IF(Kosovnica!I345=1,Kosovnica!D345+PRIBITEK_TRAK)+IF(Kosovnica!J345=1,Kosovnica!D345+PRIBITEK_TRAK))/1000)*Kosovnica!E345,0)</f>
        <v>0</v>
      </c>
      <c r="K342" s="78" t="str">
        <f t="shared" si="77"/>
        <v/>
      </c>
      <c r="L342" s="75"/>
      <c r="M342" s="77">
        <f>IF(X342=FALSE,((IF(Kosovnica!G345=2,Kosovnica!C345+PRIBITEK_TRAK)+IF(Kosovnica!H345=2,Kosovnica!C345+PRIBITEK_TRAK)+IF(Kosovnica!I345=2,Kosovnica!D345+PRIBITEK_TRAK)+IF(Kosovnica!J345=2,Kosovnica!D345+PRIBITEK_TRAK))/1000)*Kosovnica!E345,0)</f>
        <v>0</v>
      </c>
      <c r="N342" s="78" t="str">
        <f t="shared" si="78"/>
        <v/>
      </c>
      <c r="O342" s="75"/>
      <c r="P342" s="77">
        <f>IF(X342=TRUE,((IF(Kosovnica!G345=1,Kosovnica!C345+PRIBITEK_TRAK)+IF(Kosovnica!H345=1,Kosovnica!C345+PRIBITEK_TRAK)+IF(Kosovnica!I345=1,Kosovnica!D345+PRIBITEK_TRAK)+IF(Kosovnica!J345=1,Kosovnica!D345+PRIBITEK_TRAK))/1000)*Kosovnica!E345,0)</f>
        <v>0</v>
      </c>
      <c r="Q342" s="78" t="str">
        <f t="shared" si="79"/>
        <v/>
      </c>
      <c r="R342" s="75"/>
      <c r="S342" s="77">
        <f>IF(X342=TRUE,((IF(Kosovnica!G345=2,Kosovnica!C345+PRIBITEK_TRAK)+IF(Kosovnica!H345=2,Kosovnica!C345+PRIBITEK_TRAK)+IF(Kosovnica!I345=2,Kosovnica!D345+PRIBITEK_TRAK)+IF(Kosovnica!J345=2,Kosovnica!D345+PRIBITEK_TRAK))/1000)*Kosovnica!E345,0)</f>
        <v>0</v>
      </c>
      <c r="T342" s="78" t="str">
        <f t="shared" si="80"/>
        <v/>
      </c>
      <c r="U342" s="47"/>
      <c r="V342" s="7" t="str">
        <f t="shared" si="81"/>
        <v/>
      </c>
      <c r="W342" s="7" t="str">
        <f t="shared" si="71"/>
        <v/>
      </c>
      <c r="X342" s="7" t="str" cm="1">
        <f t="array" ref="X342">IF(B342&lt;&gt;"",IF(SUMPRODUCT(--(ISNUMBER(SEARCH(LEPI36, Kosovnica!K345)))) &gt; 0, TRUE, FALSE),"")</f>
        <v/>
      </c>
      <c r="Z342" s="48" t="str">
        <f t="shared" si="82"/>
        <v/>
      </c>
      <c r="AA342" s="7">
        <f t="shared" si="83"/>
        <v>0</v>
      </c>
    </row>
    <row r="343" spans="1:27" ht="15" x14ac:dyDescent="0.2">
      <c r="A343" s="44">
        <f t="shared" si="72"/>
        <v>331</v>
      </c>
      <c r="B343" s="45" t="str">
        <f>IF(Kosovnica!B346&lt;&gt;"",Kosovnica!B346,"")</f>
        <v/>
      </c>
      <c r="C343" s="46" t="str">
        <f>IF(Kosovnica!L346&lt;&gt;"",Kosovnica!L346,"")</f>
        <v/>
      </c>
      <c r="D343" s="74" t="str">
        <f>IF(B343&lt;&gt;"",(((Kosovnica!C346)*(Kosovnica!D346))*Kosovnica!E346*(IF(X343=TRUE,2,1)))/1000000,"")</f>
        <v/>
      </c>
      <c r="E343" s="74" t="str">
        <f t="shared" si="73"/>
        <v/>
      </c>
      <c r="F343" s="80" t="str">
        <f t="shared" si="74"/>
        <v/>
      </c>
      <c r="G343" s="74" t="str">
        <f t="shared" si="75"/>
        <v/>
      </c>
      <c r="H343" s="76" t="str">
        <f t="shared" si="76"/>
        <v/>
      </c>
      <c r="I343" s="76"/>
      <c r="J343" s="77">
        <f>IF(X343=FALSE,((IF(Kosovnica!G346=1,Kosovnica!C346+PRIBITEK_TRAK)+IF(Kosovnica!H346=1,Kosovnica!C346+PRIBITEK_TRAK)+IF(Kosovnica!I346=1,Kosovnica!D346+PRIBITEK_TRAK)+IF(Kosovnica!J346=1,Kosovnica!D346+PRIBITEK_TRAK))/1000)*Kosovnica!E346,0)</f>
        <v>0</v>
      </c>
      <c r="K343" s="78" t="str">
        <f t="shared" si="77"/>
        <v/>
      </c>
      <c r="L343" s="75"/>
      <c r="M343" s="77">
        <f>IF(X343=FALSE,((IF(Kosovnica!G346=2,Kosovnica!C346+PRIBITEK_TRAK)+IF(Kosovnica!H346=2,Kosovnica!C346+PRIBITEK_TRAK)+IF(Kosovnica!I346=2,Kosovnica!D346+PRIBITEK_TRAK)+IF(Kosovnica!J346=2,Kosovnica!D346+PRIBITEK_TRAK))/1000)*Kosovnica!E346,0)</f>
        <v>0</v>
      </c>
      <c r="N343" s="78" t="str">
        <f t="shared" si="78"/>
        <v/>
      </c>
      <c r="O343" s="75"/>
      <c r="P343" s="77">
        <f>IF(X343=TRUE,((IF(Kosovnica!G346=1,Kosovnica!C346+PRIBITEK_TRAK)+IF(Kosovnica!H346=1,Kosovnica!C346+PRIBITEK_TRAK)+IF(Kosovnica!I346=1,Kosovnica!D346+PRIBITEK_TRAK)+IF(Kosovnica!J346=1,Kosovnica!D346+PRIBITEK_TRAK))/1000)*Kosovnica!E346,0)</f>
        <v>0</v>
      </c>
      <c r="Q343" s="78" t="str">
        <f t="shared" si="79"/>
        <v/>
      </c>
      <c r="R343" s="75"/>
      <c r="S343" s="77">
        <f>IF(X343=TRUE,((IF(Kosovnica!G346=2,Kosovnica!C346+PRIBITEK_TRAK)+IF(Kosovnica!H346=2,Kosovnica!C346+PRIBITEK_TRAK)+IF(Kosovnica!I346=2,Kosovnica!D346+PRIBITEK_TRAK)+IF(Kosovnica!J346=2,Kosovnica!D346+PRIBITEK_TRAK))/1000)*Kosovnica!E346,0)</f>
        <v>0</v>
      </c>
      <c r="T343" s="78" t="str">
        <f t="shared" si="80"/>
        <v/>
      </c>
      <c r="U343" s="47"/>
      <c r="V343" s="7" t="str">
        <f t="shared" si="81"/>
        <v/>
      </c>
      <c r="W343" s="7" t="str">
        <f t="shared" si="71"/>
        <v/>
      </c>
      <c r="X343" s="7" t="str" cm="1">
        <f t="array" ref="X343">IF(B343&lt;&gt;"",IF(SUMPRODUCT(--(ISNUMBER(SEARCH(LEPI36, Kosovnica!K346)))) &gt; 0, TRUE, FALSE),"")</f>
        <v/>
      </c>
      <c r="Z343" s="48" t="str">
        <f t="shared" si="82"/>
        <v/>
      </c>
      <c r="AA343" s="7">
        <f t="shared" si="83"/>
        <v>0</v>
      </c>
    </row>
    <row r="344" spans="1:27" ht="15" x14ac:dyDescent="0.2">
      <c r="A344" s="44">
        <f t="shared" si="72"/>
        <v>332</v>
      </c>
      <c r="B344" s="45" t="str">
        <f>IF(Kosovnica!B347&lt;&gt;"",Kosovnica!B347,"")</f>
        <v/>
      </c>
      <c r="C344" s="46" t="str">
        <f>IF(Kosovnica!L347&lt;&gt;"",Kosovnica!L347,"")</f>
        <v/>
      </c>
      <c r="D344" s="74" t="str">
        <f>IF(B344&lt;&gt;"",(((Kosovnica!C347)*(Kosovnica!D347))*Kosovnica!E347*(IF(X344=TRUE,2,1)))/1000000,"")</f>
        <v/>
      </c>
      <c r="E344" s="74" t="str">
        <f t="shared" si="73"/>
        <v/>
      </c>
      <c r="F344" s="80" t="str">
        <f t="shared" si="74"/>
        <v/>
      </c>
      <c r="G344" s="74" t="str">
        <f t="shared" si="75"/>
        <v/>
      </c>
      <c r="H344" s="76" t="str">
        <f t="shared" si="76"/>
        <v/>
      </c>
      <c r="I344" s="76"/>
      <c r="J344" s="77">
        <f>IF(X344=FALSE,((IF(Kosovnica!G347=1,Kosovnica!C347+PRIBITEK_TRAK)+IF(Kosovnica!H347=1,Kosovnica!C347+PRIBITEK_TRAK)+IF(Kosovnica!I347=1,Kosovnica!D347+PRIBITEK_TRAK)+IF(Kosovnica!J347=1,Kosovnica!D347+PRIBITEK_TRAK))/1000)*Kosovnica!E347,0)</f>
        <v>0</v>
      </c>
      <c r="K344" s="78" t="str">
        <f t="shared" si="77"/>
        <v/>
      </c>
      <c r="L344" s="75"/>
      <c r="M344" s="77">
        <f>IF(X344=FALSE,((IF(Kosovnica!G347=2,Kosovnica!C347+PRIBITEK_TRAK)+IF(Kosovnica!H347=2,Kosovnica!C347+PRIBITEK_TRAK)+IF(Kosovnica!I347=2,Kosovnica!D347+PRIBITEK_TRAK)+IF(Kosovnica!J347=2,Kosovnica!D347+PRIBITEK_TRAK))/1000)*Kosovnica!E347,0)</f>
        <v>0</v>
      </c>
      <c r="N344" s="78" t="str">
        <f t="shared" si="78"/>
        <v/>
      </c>
      <c r="O344" s="75"/>
      <c r="P344" s="77">
        <f>IF(X344=TRUE,((IF(Kosovnica!G347=1,Kosovnica!C347+PRIBITEK_TRAK)+IF(Kosovnica!H347=1,Kosovnica!C347+PRIBITEK_TRAK)+IF(Kosovnica!I347=1,Kosovnica!D347+PRIBITEK_TRAK)+IF(Kosovnica!J347=1,Kosovnica!D347+PRIBITEK_TRAK))/1000)*Kosovnica!E347,0)</f>
        <v>0</v>
      </c>
      <c r="Q344" s="78" t="str">
        <f t="shared" si="79"/>
        <v/>
      </c>
      <c r="R344" s="75"/>
      <c r="S344" s="77">
        <f>IF(X344=TRUE,((IF(Kosovnica!G347=2,Kosovnica!C347+PRIBITEK_TRAK)+IF(Kosovnica!H347=2,Kosovnica!C347+PRIBITEK_TRAK)+IF(Kosovnica!I347=2,Kosovnica!D347+PRIBITEK_TRAK)+IF(Kosovnica!J347=2,Kosovnica!D347+PRIBITEK_TRAK))/1000)*Kosovnica!E347,0)</f>
        <v>0</v>
      </c>
      <c r="T344" s="78" t="str">
        <f t="shared" si="80"/>
        <v/>
      </c>
      <c r="U344" s="47"/>
      <c r="V344" s="7" t="str">
        <f t="shared" si="81"/>
        <v/>
      </c>
      <c r="W344" s="7" t="str">
        <f t="shared" si="71"/>
        <v/>
      </c>
      <c r="X344" s="7" t="str" cm="1">
        <f t="array" ref="X344">IF(B344&lt;&gt;"",IF(SUMPRODUCT(--(ISNUMBER(SEARCH(LEPI36, Kosovnica!K347)))) &gt; 0, TRUE, FALSE),"")</f>
        <v/>
      </c>
      <c r="Z344" s="48" t="str">
        <f t="shared" si="82"/>
        <v/>
      </c>
      <c r="AA344" s="7">
        <f t="shared" si="83"/>
        <v>0</v>
      </c>
    </row>
    <row r="345" spans="1:27" ht="15" x14ac:dyDescent="0.2">
      <c r="A345" s="44">
        <f t="shared" si="72"/>
        <v>333</v>
      </c>
      <c r="B345" s="45" t="str">
        <f>IF(Kosovnica!B348&lt;&gt;"",Kosovnica!B348,"")</f>
        <v/>
      </c>
      <c r="C345" s="46" t="str">
        <f>IF(Kosovnica!L348&lt;&gt;"",Kosovnica!L348,"")</f>
        <v/>
      </c>
      <c r="D345" s="74" t="str">
        <f>IF(B345&lt;&gt;"",(((Kosovnica!C348)*(Kosovnica!D348))*Kosovnica!E348*(IF(X345=TRUE,2,1)))/1000000,"")</f>
        <v/>
      </c>
      <c r="E345" s="74" t="str">
        <f t="shared" si="73"/>
        <v/>
      </c>
      <c r="F345" s="80" t="str">
        <f t="shared" si="74"/>
        <v/>
      </c>
      <c r="G345" s="74" t="str">
        <f t="shared" si="75"/>
        <v/>
      </c>
      <c r="H345" s="76" t="str">
        <f t="shared" si="76"/>
        <v/>
      </c>
      <c r="I345" s="76"/>
      <c r="J345" s="77">
        <f>IF(X345=FALSE,((IF(Kosovnica!G348=1,Kosovnica!C348+PRIBITEK_TRAK)+IF(Kosovnica!H348=1,Kosovnica!C348+PRIBITEK_TRAK)+IF(Kosovnica!I348=1,Kosovnica!D348+PRIBITEK_TRAK)+IF(Kosovnica!J348=1,Kosovnica!D348+PRIBITEK_TRAK))/1000)*Kosovnica!E348,0)</f>
        <v>0</v>
      </c>
      <c r="K345" s="78" t="str">
        <f t="shared" si="77"/>
        <v/>
      </c>
      <c r="L345" s="75"/>
      <c r="M345" s="77">
        <f>IF(X345=FALSE,((IF(Kosovnica!G348=2,Kosovnica!C348+PRIBITEK_TRAK)+IF(Kosovnica!H348=2,Kosovnica!C348+PRIBITEK_TRAK)+IF(Kosovnica!I348=2,Kosovnica!D348+PRIBITEK_TRAK)+IF(Kosovnica!J348=2,Kosovnica!D348+PRIBITEK_TRAK))/1000)*Kosovnica!E348,0)</f>
        <v>0</v>
      </c>
      <c r="N345" s="78" t="str">
        <f t="shared" si="78"/>
        <v/>
      </c>
      <c r="O345" s="75"/>
      <c r="P345" s="77">
        <f>IF(X345=TRUE,((IF(Kosovnica!G348=1,Kosovnica!C348+PRIBITEK_TRAK)+IF(Kosovnica!H348=1,Kosovnica!C348+PRIBITEK_TRAK)+IF(Kosovnica!I348=1,Kosovnica!D348+PRIBITEK_TRAK)+IF(Kosovnica!J348=1,Kosovnica!D348+PRIBITEK_TRAK))/1000)*Kosovnica!E348,0)</f>
        <v>0</v>
      </c>
      <c r="Q345" s="78" t="str">
        <f t="shared" si="79"/>
        <v/>
      </c>
      <c r="R345" s="75"/>
      <c r="S345" s="77">
        <f>IF(X345=TRUE,((IF(Kosovnica!G348=2,Kosovnica!C348+PRIBITEK_TRAK)+IF(Kosovnica!H348=2,Kosovnica!C348+PRIBITEK_TRAK)+IF(Kosovnica!I348=2,Kosovnica!D348+PRIBITEK_TRAK)+IF(Kosovnica!J348=2,Kosovnica!D348+PRIBITEK_TRAK))/1000)*Kosovnica!E348,0)</f>
        <v>0</v>
      </c>
      <c r="T345" s="78" t="str">
        <f t="shared" si="80"/>
        <v/>
      </c>
      <c r="U345" s="47"/>
      <c r="V345" s="7" t="str">
        <f t="shared" si="81"/>
        <v/>
      </c>
      <c r="W345" s="7" t="str">
        <f t="shared" si="71"/>
        <v/>
      </c>
      <c r="X345" s="7" t="str" cm="1">
        <f t="array" ref="X345">IF(B345&lt;&gt;"",IF(SUMPRODUCT(--(ISNUMBER(SEARCH(LEPI36, Kosovnica!K348)))) &gt; 0, TRUE, FALSE),"")</f>
        <v/>
      </c>
      <c r="Z345" s="48" t="str">
        <f t="shared" si="82"/>
        <v/>
      </c>
      <c r="AA345" s="7">
        <f t="shared" si="83"/>
        <v>0</v>
      </c>
    </row>
    <row r="346" spans="1:27" ht="15" x14ac:dyDescent="0.2">
      <c r="A346" s="44">
        <f t="shared" si="72"/>
        <v>334</v>
      </c>
      <c r="B346" s="45" t="str">
        <f>IF(Kosovnica!B349&lt;&gt;"",Kosovnica!B349,"")</f>
        <v/>
      </c>
      <c r="C346" s="46" t="str">
        <f>IF(Kosovnica!L349&lt;&gt;"",Kosovnica!L349,"")</f>
        <v/>
      </c>
      <c r="D346" s="74" t="str">
        <f>IF(B346&lt;&gt;"",(((Kosovnica!C349)*(Kosovnica!D349))*Kosovnica!E349*(IF(X346=TRUE,2,1)))/1000000,"")</f>
        <v/>
      </c>
      <c r="E346" s="74" t="str">
        <f t="shared" si="73"/>
        <v/>
      </c>
      <c r="F346" s="80" t="str">
        <f t="shared" si="74"/>
        <v/>
      </c>
      <c r="G346" s="74" t="str">
        <f t="shared" si="75"/>
        <v/>
      </c>
      <c r="H346" s="76" t="str">
        <f t="shared" si="76"/>
        <v/>
      </c>
      <c r="I346" s="76"/>
      <c r="J346" s="77">
        <f>IF(X346=FALSE,((IF(Kosovnica!G349=1,Kosovnica!C349+PRIBITEK_TRAK)+IF(Kosovnica!H349=1,Kosovnica!C349+PRIBITEK_TRAK)+IF(Kosovnica!I349=1,Kosovnica!D349+PRIBITEK_TRAK)+IF(Kosovnica!J349=1,Kosovnica!D349+PRIBITEK_TRAK))/1000)*Kosovnica!E349,0)</f>
        <v>0</v>
      </c>
      <c r="K346" s="78" t="str">
        <f t="shared" si="77"/>
        <v/>
      </c>
      <c r="L346" s="75"/>
      <c r="M346" s="77">
        <f>IF(X346=FALSE,((IF(Kosovnica!G349=2,Kosovnica!C349+PRIBITEK_TRAK)+IF(Kosovnica!H349=2,Kosovnica!C349+PRIBITEK_TRAK)+IF(Kosovnica!I349=2,Kosovnica!D349+PRIBITEK_TRAK)+IF(Kosovnica!J349=2,Kosovnica!D349+PRIBITEK_TRAK))/1000)*Kosovnica!E349,0)</f>
        <v>0</v>
      </c>
      <c r="N346" s="78" t="str">
        <f t="shared" si="78"/>
        <v/>
      </c>
      <c r="O346" s="75"/>
      <c r="P346" s="77">
        <f>IF(X346=TRUE,((IF(Kosovnica!G349=1,Kosovnica!C349+PRIBITEK_TRAK)+IF(Kosovnica!H349=1,Kosovnica!C349+PRIBITEK_TRAK)+IF(Kosovnica!I349=1,Kosovnica!D349+PRIBITEK_TRAK)+IF(Kosovnica!J349=1,Kosovnica!D349+PRIBITEK_TRAK))/1000)*Kosovnica!E349,0)</f>
        <v>0</v>
      </c>
      <c r="Q346" s="78" t="str">
        <f t="shared" si="79"/>
        <v/>
      </c>
      <c r="R346" s="75"/>
      <c r="S346" s="77">
        <f>IF(X346=TRUE,((IF(Kosovnica!G349=2,Kosovnica!C349+PRIBITEK_TRAK)+IF(Kosovnica!H349=2,Kosovnica!C349+PRIBITEK_TRAK)+IF(Kosovnica!I349=2,Kosovnica!D349+PRIBITEK_TRAK)+IF(Kosovnica!J349=2,Kosovnica!D349+PRIBITEK_TRAK))/1000)*Kosovnica!E349,0)</f>
        <v>0</v>
      </c>
      <c r="T346" s="78" t="str">
        <f t="shared" si="80"/>
        <v/>
      </c>
      <c r="U346" s="47"/>
      <c r="V346" s="7" t="str">
        <f t="shared" si="81"/>
        <v/>
      </c>
      <c r="W346" s="7" t="str">
        <f t="shared" si="71"/>
        <v/>
      </c>
      <c r="X346" s="7" t="str" cm="1">
        <f t="array" ref="X346">IF(B346&lt;&gt;"",IF(SUMPRODUCT(--(ISNUMBER(SEARCH(LEPI36, Kosovnica!K349)))) &gt; 0, TRUE, FALSE),"")</f>
        <v/>
      </c>
      <c r="Z346" s="48" t="str">
        <f t="shared" si="82"/>
        <v/>
      </c>
      <c r="AA346" s="7">
        <f t="shared" si="83"/>
        <v>0</v>
      </c>
    </row>
    <row r="347" spans="1:27" ht="15" x14ac:dyDescent="0.2">
      <c r="A347" s="44">
        <f t="shared" si="72"/>
        <v>335</v>
      </c>
      <c r="B347" s="45" t="str">
        <f>IF(Kosovnica!B350&lt;&gt;"",Kosovnica!B350,"")</f>
        <v/>
      </c>
      <c r="C347" s="46" t="str">
        <f>IF(Kosovnica!L350&lt;&gt;"",Kosovnica!L350,"")</f>
        <v/>
      </c>
      <c r="D347" s="74" t="str">
        <f>IF(B347&lt;&gt;"",(((Kosovnica!C350)*(Kosovnica!D350))*Kosovnica!E350*(IF(X347=TRUE,2,1)))/1000000,"")</f>
        <v/>
      </c>
      <c r="E347" s="74" t="str">
        <f t="shared" si="73"/>
        <v/>
      </c>
      <c r="F347" s="80" t="str">
        <f t="shared" si="74"/>
        <v/>
      </c>
      <c r="G347" s="74" t="str">
        <f t="shared" si="75"/>
        <v/>
      </c>
      <c r="H347" s="76" t="str">
        <f t="shared" si="76"/>
        <v/>
      </c>
      <c r="I347" s="76"/>
      <c r="J347" s="77">
        <f>IF(X347=FALSE,((IF(Kosovnica!G350=1,Kosovnica!C350+PRIBITEK_TRAK)+IF(Kosovnica!H350=1,Kosovnica!C350+PRIBITEK_TRAK)+IF(Kosovnica!I350=1,Kosovnica!D350+PRIBITEK_TRAK)+IF(Kosovnica!J350=1,Kosovnica!D350+PRIBITEK_TRAK))/1000)*Kosovnica!E350,0)</f>
        <v>0</v>
      </c>
      <c r="K347" s="78" t="str">
        <f t="shared" si="77"/>
        <v/>
      </c>
      <c r="L347" s="75"/>
      <c r="M347" s="77">
        <f>IF(X347=FALSE,((IF(Kosovnica!G350=2,Kosovnica!C350+PRIBITEK_TRAK)+IF(Kosovnica!H350=2,Kosovnica!C350+PRIBITEK_TRAK)+IF(Kosovnica!I350=2,Kosovnica!D350+PRIBITEK_TRAK)+IF(Kosovnica!J350=2,Kosovnica!D350+PRIBITEK_TRAK))/1000)*Kosovnica!E350,0)</f>
        <v>0</v>
      </c>
      <c r="N347" s="78" t="str">
        <f t="shared" si="78"/>
        <v/>
      </c>
      <c r="O347" s="75"/>
      <c r="P347" s="77">
        <f>IF(X347=TRUE,((IF(Kosovnica!G350=1,Kosovnica!C350+PRIBITEK_TRAK)+IF(Kosovnica!H350=1,Kosovnica!C350+PRIBITEK_TRAK)+IF(Kosovnica!I350=1,Kosovnica!D350+PRIBITEK_TRAK)+IF(Kosovnica!J350=1,Kosovnica!D350+PRIBITEK_TRAK))/1000)*Kosovnica!E350,0)</f>
        <v>0</v>
      </c>
      <c r="Q347" s="78" t="str">
        <f t="shared" si="79"/>
        <v/>
      </c>
      <c r="R347" s="75"/>
      <c r="S347" s="77">
        <f>IF(X347=TRUE,((IF(Kosovnica!G350=2,Kosovnica!C350+PRIBITEK_TRAK)+IF(Kosovnica!H350=2,Kosovnica!C350+PRIBITEK_TRAK)+IF(Kosovnica!I350=2,Kosovnica!D350+PRIBITEK_TRAK)+IF(Kosovnica!J350=2,Kosovnica!D350+PRIBITEK_TRAK))/1000)*Kosovnica!E350,0)</f>
        <v>0</v>
      </c>
      <c r="T347" s="78" t="str">
        <f t="shared" si="80"/>
        <v/>
      </c>
      <c r="U347" s="47"/>
      <c r="V347" s="7" t="str">
        <f t="shared" si="81"/>
        <v/>
      </c>
      <c r="W347" s="7" t="str">
        <f t="shared" si="71"/>
        <v/>
      </c>
      <c r="X347" s="7" t="str" cm="1">
        <f t="array" ref="X347">IF(B347&lt;&gt;"",IF(SUMPRODUCT(--(ISNUMBER(SEARCH(LEPI36, Kosovnica!K350)))) &gt; 0, TRUE, FALSE),"")</f>
        <v/>
      </c>
      <c r="Z347" s="48" t="str">
        <f t="shared" si="82"/>
        <v/>
      </c>
      <c r="AA347" s="7">
        <f t="shared" si="83"/>
        <v>0</v>
      </c>
    </row>
    <row r="348" spans="1:27" ht="15" x14ac:dyDescent="0.2">
      <c r="A348" s="44">
        <f t="shared" si="72"/>
        <v>336</v>
      </c>
      <c r="B348" s="45" t="str">
        <f>IF(Kosovnica!B351&lt;&gt;"",Kosovnica!B351,"")</f>
        <v/>
      </c>
      <c r="C348" s="46" t="str">
        <f>IF(Kosovnica!L351&lt;&gt;"",Kosovnica!L351,"")</f>
        <v/>
      </c>
      <c r="D348" s="74" t="str">
        <f>IF(B348&lt;&gt;"",(((Kosovnica!C351)*(Kosovnica!D351))*Kosovnica!E351*(IF(X348=TRUE,2,1)))/1000000,"")</f>
        <v/>
      </c>
      <c r="E348" s="74" t="str">
        <f t="shared" si="73"/>
        <v/>
      </c>
      <c r="F348" s="80" t="str">
        <f t="shared" si="74"/>
        <v/>
      </c>
      <c r="G348" s="74" t="str">
        <f t="shared" si="75"/>
        <v/>
      </c>
      <c r="H348" s="76" t="str">
        <f t="shared" si="76"/>
        <v/>
      </c>
      <c r="I348" s="76"/>
      <c r="J348" s="77">
        <f>IF(X348=FALSE,((IF(Kosovnica!G351=1,Kosovnica!C351+PRIBITEK_TRAK)+IF(Kosovnica!H351=1,Kosovnica!C351+PRIBITEK_TRAK)+IF(Kosovnica!I351=1,Kosovnica!D351+PRIBITEK_TRAK)+IF(Kosovnica!J351=1,Kosovnica!D351+PRIBITEK_TRAK))/1000)*Kosovnica!E351,0)</f>
        <v>0</v>
      </c>
      <c r="K348" s="78" t="str">
        <f t="shared" si="77"/>
        <v/>
      </c>
      <c r="L348" s="75"/>
      <c r="M348" s="77">
        <f>IF(X348=FALSE,((IF(Kosovnica!G351=2,Kosovnica!C351+PRIBITEK_TRAK)+IF(Kosovnica!H351=2,Kosovnica!C351+PRIBITEK_TRAK)+IF(Kosovnica!I351=2,Kosovnica!D351+PRIBITEK_TRAK)+IF(Kosovnica!J351=2,Kosovnica!D351+PRIBITEK_TRAK))/1000)*Kosovnica!E351,0)</f>
        <v>0</v>
      </c>
      <c r="N348" s="78" t="str">
        <f t="shared" si="78"/>
        <v/>
      </c>
      <c r="O348" s="75"/>
      <c r="P348" s="77">
        <f>IF(X348=TRUE,((IF(Kosovnica!G351=1,Kosovnica!C351+PRIBITEK_TRAK)+IF(Kosovnica!H351=1,Kosovnica!C351+PRIBITEK_TRAK)+IF(Kosovnica!I351=1,Kosovnica!D351+PRIBITEK_TRAK)+IF(Kosovnica!J351=1,Kosovnica!D351+PRIBITEK_TRAK))/1000)*Kosovnica!E351,0)</f>
        <v>0</v>
      </c>
      <c r="Q348" s="78" t="str">
        <f t="shared" si="79"/>
        <v/>
      </c>
      <c r="R348" s="75"/>
      <c r="S348" s="77">
        <f>IF(X348=TRUE,((IF(Kosovnica!G351=2,Kosovnica!C351+PRIBITEK_TRAK)+IF(Kosovnica!H351=2,Kosovnica!C351+PRIBITEK_TRAK)+IF(Kosovnica!I351=2,Kosovnica!D351+PRIBITEK_TRAK)+IF(Kosovnica!J351=2,Kosovnica!D351+PRIBITEK_TRAK))/1000)*Kosovnica!E351,0)</f>
        <v>0</v>
      </c>
      <c r="T348" s="78" t="str">
        <f t="shared" si="80"/>
        <v/>
      </c>
      <c r="U348" s="47"/>
      <c r="V348" s="7" t="str">
        <f t="shared" si="81"/>
        <v/>
      </c>
      <c r="W348" s="7" t="str">
        <f t="shared" si="71"/>
        <v/>
      </c>
      <c r="X348" s="7" t="str" cm="1">
        <f t="array" ref="X348">IF(B348&lt;&gt;"",IF(SUMPRODUCT(--(ISNUMBER(SEARCH(LEPI36, Kosovnica!K351)))) &gt; 0, TRUE, FALSE),"")</f>
        <v/>
      </c>
      <c r="Z348" s="48" t="str">
        <f t="shared" si="82"/>
        <v/>
      </c>
      <c r="AA348" s="7">
        <f t="shared" si="83"/>
        <v>0</v>
      </c>
    </row>
    <row r="349" spans="1:27" ht="15" x14ac:dyDescent="0.2">
      <c r="A349" s="44">
        <f t="shared" si="72"/>
        <v>337</v>
      </c>
      <c r="B349" s="45" t="str">
        <f>IF(Kosovnica!B352&lt;&gt;"",Kosovnica!B352,"")</f>
        <v/>
      </c>
      <c r="C349" s="46" t="str">
        <f>IF(Kosovnica!L352&lt;&gt;"",Kosovnica!L352,"")</f>
        <v/>
      </c>
      <c r="D349" s="74" t="str">
        <f>IF(B349&lt;&gt;"",(((Kosovnica!C352)*(Kosovnica!D352))*Kosovnica!E352*(IF(X349=TRUE,2,1)))/1000000,"")</f>
        <v/>
      </c>
      <c r="E349" s="74" t="str">
        <f t="shared" si="73"/>
        <v/>
      </c>
      <c r="F349" s="80" t="str">
        <f t="shared" si="74"/>
        <v/>
      </c>
      <c r="G349" s="74" t="str">
        <f t="shared" si="75"/>
        <v/>
      </c>
      <c r="H349" s="76" t="str">
        <f t="shared" si="76"/>
        <v/>
      </c>
      <c r="I349" s="76"/>
      <c r="J349" s="77">
        <f>IF(X349=FALSE,((IF(Kosovnica!G352=1,Kosovnica!C352+PRIBITEK_TRAK)+IF(Kosovnica!H352=1,Kosovnica!C352+PRIBITEK_TRAK)+IF(Kosovnica!I352=1,Kosovnica!D352+PRIBITEK_TRAK)+IF(Kosovnica!J352=1,Kosovnica!D352+PRIBITEK_TRAK))/1000)*Kosovnica!E352,0)</f>
        <v>0</v>
      </c>
      <c r="K349" s="78" t="str">
        <f t="shared" si="77"/>
        <v/>
      </c>
      <c r="L349" s="75"/>
      <c r="M349" s="77">
        <f>IF(X349=FALSE,((IF(Kosovnica!G352=2,Kosovnica!C352+PRIBITEK_TRAK)+IF(Kosovnica!H352=2,Kosovnica!C352+PRIBITEK_TRAK)+IF(Kosovnica!I352=2,Kosovnica!D352+PRIBITEK_TRAK)+IF(Kosovnica!J352=2,Kosovnica!D352+PRIBITEK_TRAK))/1000)*Kosovnica!E352,0)</f>
        <v>0</v>
      </c>
      <c r="N349" s="78" t="str">
        <f t="shared" si="78"/>
        <v/>
      </c>
      <c r="O349" s="75"/>
      <c r="P349" s="77">
        <f>IF(X349=TRUE,((IF(Kosovnica!G352=1,Kosovnica!C352+PRIBITEK_TRAK)+IF(Kosovnica!H352=1,Kosovnica!C352+PRIBITEK_TRAK)+IF(Kosovnica!I352=1,Kosovnica!D352+PRIBITEK_TRAK)+IF(Kosovnica!J352=1,Kosovnica!D352+PRIBITEK_TRAK))/1000)*Kosovnica!E352,0)</f>
        <v>0</v>
      </c>
      <c r="Q349" s="78" t="str">
        <f t="shared" si="79"/>
        <v/>
      </c>
      <c r="R349" s="75"/>
      <c r="S349" s="77">
        <f>IF(X349=TRUE,((IF(Kosovnica!G352=2,Kosovnica!C352+PRIBITEK_TRAK)+IF(Kosovnica!H352=2,Kosovnica!C352+PRIBITEK_TRAK)+IF(Kosovnica!I352=2,Kosovnica!D352+PRIBITEK_TRAK)+IF(Kosovnica!J352=2,Kosovnica!D352+PRIBITEK_TRAK))/1000)*Kosovnica!E352,0)</f>
        <v>0</v>
      </c>
      <c r="T349" s="78" t="str">
        <f t="shared" si="80"/>
        <v/>
      </c>
      <c r="U349" s="47"/>
      <c r="V349" s="7" t="str">
        <f t="shared" si="81"/>
        <v/>
      </c>
      <c r="W349" s="7" t="str">
        <f t="shared" si="71"/>
        <v/>
      </c>
      <c r="X349" s="7" t="str" cm="1">
        <f t="array" ref="X349">IF(B349&lt;&gt;"",IF(SUMPRODUCT(--(ISNUMBER(SEARCH(LEPI36, Kosovnica!K352)))) &gt; 0, TRUE, FALSE),"")</f>
        <v/>
      </c>
      <c r="Z349" s="48" t="str">
        <f t="shared" si="82"/>
        <v/>
      </c>
      <c r="AA349" s="7">
        <f t="shared" si="83"/>
        <v>0</v>
      </c>
    </row>
    <row r="350" spans="1:27" ht="15" x14ac:dyDescent="0.2">
      <c r="A350" s="44">
        <f t="shared" si="72"/>
        <v>338</v>
      </c>
      <c r="B350" s="45" t="str">
        <f>IF(Kosovnica!B353&lt;&gt;"",Kosovnica!B353,"")</f>
        <v/>
      </c>
      <c r="C350" s="46" t="str">
        <f>IF(Kosovnica!L353&lt;&gt;"",Kosovnica!L353,"")</f>
        <v/>
      </c>
      <c r="D350" s="74" t="str">
        <f>IF(B350&lt;&gt;"",(((Kosovnica!C353)*(Kosovnica!D353))*Kosovnica!E353*(IF(X350=TRUE,2,1)))/1000000,"")</f>
        <v/>
      </c>
      <c r="E350" s="74" t="str">
        <f t="shared" si="73"/>
        <v/>
      </c>
      <c r="F350" s="80" t="str">
        <f t="shared" si="74"/>
        <v/>
      </c>
      <c r="G350" s="74" t="str">
        <f t="shared" si="75"/>
        <v/>
      </c>
      <c r="H350" s="76" t="str">
        <f t="shared" si="76"/>
        <v/>
      </c>
      <c r="I350" s="76"/>
      <c r="J350" s="77">
        <f>IF(X350=FALSE,((IF(Kosovnica!G353=1,Kosovnica!C353+PRIBITEK_TRAK)+IF(Kosovnica!H353=1,Kosovnica!C353+PRIBITEK_TRAK)+IF(Kosovnica!I353=1,Kosovnica!D353+PRIBITEK_TRAK)+IF(Kosovnica!J353=1,Kosovnica!D353+PRIBITEK_TRAK))/1000)*Kosovnica!E353,0)</f>
        <v>0</v>
      </c>
      <c r="K350" s="78" t="str">
        <f t="shared" si="77"/>
        <v/>
      </c>
      <c r="L350" s="75"/>
      <c r="M350" s="77">
        <f>IF(X350=FALSE,((IF(Kosovnica!G353=2,Kosovnica!C353+PRIBITEK_TRAK)+IF(Kosovnica!H353=2,Kosovnica!C353+PRIBITEK_TRAK)+IF(Kosovnica!I353=2,Kosovnica!D353+PRIBITEK_TRAK)+IF(Kosovnica!J353=2,Kosovnica!D353+PRIBITEK_TRAK))/1000)*Kosovnica!E353,0)</f>
        <v>0</v>
      </c>
      <c r="N350" s="78" t="str">
        <f t="shared" si="78"/>
        <v/>
      </c>
      <c r="O350" s="75"/>
      <c r="P350" s="77">
        <f>IF(X350=TRUE,((IF(Kosovnica!G353=1,Kosovnica!C353+PRIBITEK_TRAK)+IF(Kosovnica!H353=1,Kosovnica!C353+PRIBITEK_TRAK)+IF(Kosovnica!I353=1,Kosovnica!D353+PRIBITEK_TRAK)+IF(Kosovnica!J353=1,Kosovnica!D353+PRIBITEK_TRAK))/1000)*Kosovnica!E353,0)</f>
        <v>0</v>
      </c>
      <c r="Q350" s="78" t="str">
        <f t="shared" si="79"/>
        <v/>
      </c>
      <c r="R350" s="75"/>
      <c r="S350" s="77">
        <f>IF(X350=TRUE,((IF(Kosovnica!G353=2,Kosovnica!C353+PRIBITEK_TRAK)+IF(Kosovnica!H353=2,Kosovnica!C353+PRIBITEK_TRAK)+IF(Kosovnica!I353=2,Kosovnica!D353+PRIBITEK_TRAK)+IF(Kosovnica!J353=2,Kosovnica!D353+PRIBITEK_TRAK))/1000)*Kosovnica!E353,0)</f>
        <v>0</v>
      </c>
      <c r="T350" s="78" t="str">
        <f t="shared" si="80"/>
        <v/>
      </c>
      <c r="U350" s="47"/>
      <c r="V350" s="7" t="str">
        <f t="shared" si="81"/>
        <v/>
      </c>
      <c r="W350" s="7" t="str">
        <f t="shared" si="71"/>
        <v/>
      </c>
      <c r="X350" s="7" t="str" cm="1">
        <f t="array" ref="X350">IF(B350&lt;&gt;"",IF(SUMPRODUCT(--(ISNUMBER(SEARCH(LEPI36, Kosovnica!K353)))) &gt; 0, TRUE, FALSE),"")</f>
        <v/>
      </c>
      <c r="Z350" s="48" t="str">
        <f t="shared" si="82"/>
        <v/>
      </c>
      <c r="AA350" s="7">
        <f t="shared" si="83"/>
        <v>0</v>
      </c>
    </row>
    <row r="351" spans="1:27" ht="15" x14ac:dyDescent="0.2">
      <c r="A351" s="44">
        <f t="shared" si="72"/>
        <v>339</v>
      </c>
      <c r="B351" s="45" t="str">
        <f>IF(Kosovnica!B354&lt;&gt;"",Kosovnica!B354,"")</f>
        <v/>
      </c>
      <c r="C351" s="46" t="str">
        <f>IF(Kosovnica!L354&lt;&gt;"",Kosovnica!L354,"")</f>
        <v/>
      </c>
      <c r="D351" s="74" t="str">
        <f>IF(B351&lt;&gt;"",(((Kosovnica!C354)*(Kosovnica!D354))*Kosovnica!E354*(IF(X351=TRUE,2,1)))/1000000,"")</f>
        <v/>
      </c>
      <c r="E351" s="74" t="str">
        <f t="shared" si="73"/>
        <v/>
      </c>
      <c r="F351" s="80" t="str">
        <f t="shared" si="74"/>
        <v/>
      </c>
      <c r="G351" s="74" t="str">
        <f t="shared" si="75"/>
        <v/>
      </c>
      <c r="H351" s="76" t="str">
        <f t="shared" si="76"/>
        <v/>
      </c>
      <c r="I351" s="76"/>
      <c r="J351" s="77">
        <f>IF(X351=FALSE,((IF(Kosovnica!G354=1,Kosovnica!C354+PRIBITEK_TRAK)+IF(Kosovnica!H354=1,Kosovnica!C354+PRIBITEK_TRAK)+IF(Kosovnica!I354=1,Kosovnica!D354+PRIBITEK_TRAK)+IF(Kosovnica!J354=1,Kosovnica!D354+PRIBITEK_TRAK))/1000)*Kosovnica!E354,0)</f>
        <v>0</v>
      </c>
      <c r="K351" s="78" t="str">
        <f t="shared" si="77"/>
        <v/>
      </c>
      <c r="L351" s="75"/>
      <c r="M351" s="77">
        <f>IF(X351=FALSE,((IF(Kosovnica!G354=2,Kosovnica!C354+PRIBITEK_TRAK)+IF(Kosovnica!H354=2,Kosovnica!C354+PRIBITEK_TRAK)+IF(Kosovnica!I354=2,Kosovnica!D354+PRIBITEK_TRAK)+IF(Kosovnica!J354=2,Kosovnica!D354+PRIBITEK_TRAK))/1000)*Kosovnica!E354,0)</f>
        <v>0</v>
      </c>
      <c r="N351" s="78" t="str">
        <f t="shared" si="78"/>
        <v/>
      </c>
      <c r="O351" s="75"/>
      <c r="P351" s="77">
        <f>IF(X351=TRUE,((IF(Kosovnica!G354=1,Kosovnica!C354+PRIBITEK_TRAK)+IF(Kosovnica!H354=1,Kosovnica!C354+PRIBITEK_TRAK)+IF(Kosovnica!I354=1,Kosovnica!D354+PRIBITEK_TRAK)+IF(Kosovnica!J354=1,Kosovnica!D354+PRIBITEK_TRAK))/1000)*Kosovnica!E354,0)</f>
        <v>0</v>
      </c>
      <c r="Q351" s="78" t="str">
        <f t="shared" si="79"/>
        <v/>
      </c>
      <c r="R351" s="75"/>
      <c r="S351" s="77">
        <f>IF(X351=TRUE,((IF(Kosovnica!G354=2,Kosovnica!C354+PRIBITEK_TRAK)+IF(Kosovnica!H354=2,Kosovnica!C354+PRIBITEK_TRAK)+IF(Kosovnica!I354=2,Kosovnica!D354+PRIBITEK_TRAK)+IF(Kosovnica!J354=2,Kosovnica!D354+PRIBITEK_TRAK))/1000)*Kosovnica!E354,0)</f>
        <v>0</v>
      </c>
      <c r="T351" s="78" t="str">
        <f t="shared" si="80"/>
        <v/>
      </c>
      <c r="U351" s="47"/>
      <c r="V351" s="7" t="str">
        <f t="shared" si="81"/>
        <v/>
      </c>
      <c r="W351" s="7" t="str">
        <f t="shared" si="71"/>
        <v/>
      </c>
      <c r="X351" s="7" t="str" cm="1">
        <f t="array" ref="X351">IF(B351&lt;&gt;"",IF(SUMPRODUCT(--(ISNUMBER(SEARCH(LEPI36, Kosovnica!K354)))) &gt; 0, TRUE, FALSE),"")</f>
        <v/>
      </c>
      <c r="Z351" s="48" t="str">
        <f t="shared" si="82"/>
        <v/>
      </c>
      <c r="AA351" s="7">
        <f t="shared" si="83"/>
        <v>0</v>
      </c>
    </row>
    <row r="352" spans="1:27" ht="15" x14ac:dyDescent="0.2">
      <c r="A352" s="44">
        <f t="shared" si="72"/>
        <v>340</v>
      </c>
      <c r="B352" s="45" t="str">
        <f>IF(Kosovnica!B355&lt;&gt;"",Kosovnica!B355,"")</f>
        <v/>
      </c>
      <c r="C352" s="46" t="str">
        <f>IF(Kosovnica!L355&lt;&gt;"",Kosovnica!L355,"")</f>
        <v/>
      </c>
      <c r="D352" s="74" t="str">
        <f>IF(B352&lt;&gt;"",(((Kosovnica!C355)*(Kosovnica!D355))*Kosovnica!E355*(IF(X352=TRUE,2,1)))/1000000,"")</f>
        <v/>
      </c>
      <c r="E352" s="74" t="str">
        <f t="shared" si="73"/>
        <v/>
      </c>
      <c r="F352" s="80" t="str">
        <f t="shared" si="74"/>
        <v/>
      </c>
      <c r="G352" s="74" t="str">
        <f t="shared" si="75"/>
        <v/>
      </c>
      <c r="H352" s="76" t="str">
        <f t="shared" si="76"/>
        <v/>
      </c>
      <c r="I352" s="76"/>
      <c r="J352" s="77">
        <f>IF(X352=FALSE,((IF(Kosovnica!G355=1,Kosovnica!C355+PRIBITEK_TRAK)+IF(Kosovnica!H355=1,Kosovnica!C355+PRIBITEK_TRAK)+IF(Kosovnica!I355=1,Kosovnica!D355+PRIBITEK_TRAK)+IF(Kosovnica!J355=1,Kosovnica!D355+PRIBITEK_TRAK))/1000)*Kosovnica!E355,0)</f>
        <v>0</v>
      </c>
      <c r="K352" s="78" t="str">
        <f t="shared" si="77"/>
        <v/>
      </c>
      <c r="L352" s="75"/>
      <c r="M352" s="77">
        <f>IF(X352=FALSE,((IF(Kosovnica!G355=2,Kosovnica!C355+PRIBITEK_TRAK)+IF(Kosovnica!H355=2,Kosovnica!C355+PRIBITEK_TRAK)+IF(Kosovnica!I355=2,Kosovnica!D355+PRIBITEK_TRAK)+IF(Kosovnica!J355=2,Kosovnica!D355+PRIBITEK_TRAK))/1000)*Kosovnica!E355,0)</f>
        <v>0</v>
      </c>
      <c r="N352" s="78" t="str">
        <f t="shared" si="78"/>
        <v/>
      </c>
      <c r="O352" s="75"/>
      <c r="P352" s="77">
        <f>IF(X352=TRUE,((IF(Kosovnica!G355=1,Kosovnica!C355+PRIBITEK_TRAK)+IF(Kosovnica!H355=1,Kosovnica!C355+PRIBITEK_TRAK)+IF(Kosovnica!I355=1,Kosovnica!D355+PRIBITEK_TRAK)+IF(Kosovnica!J355=1,Kosovnica!D355+PRIBITEK_TRAK))/1000)*Kosovnica!E355,0)</f>
        <v>0</v>
      </c>
      <c r="Q352" s="78" t="str">
        <f t="shared" si="79"/>
        <v/>
      </c>
      <c r="R352" s="75"/>
      <c r="S352" s="77">
        <f>IF(X352=TRUE,((IF(Kosovnica!G355=2,Kosovnica!C355+PRIBITEK_TRAK)+IF(Kosovnica!H355=2,Kosovnica!C355+PRIBITEK_TRAK)+IF(Kosovnica!I355=2,Kosovnica!D355+PRIBITEK_TRAK)+IF(Kosovnica!J355=2,Kosovnica!D355+PRIBITEK_TRAK))/1000)*Kosovnica!E355,0)</f>
        <v>0</v>
      </c>
      <c r="T352" s="78" t="str">
        <f t="shared" si="80"/>
        <v/>
      </c>
      <c r="U352" s="47"/>
      <c r="V352" s="7" t="str">
        <f t="shared" si="81"/>
        <v/>
      </c>
      <c r="W352" s="7" t="str">
        <f t="shared" si="71"/>
        <v/>
      </c>
      <c r="X352" s="7" t="str" cm="1">
        <f t="array" ref="X352">IF(B352&lt;&gt;"",IF(SUMPRODUCT(--(ISNUMBER(SEARCH(LEPI36, Kosovnica!K355)))) &gt; 0, TRUE, FALSE),"")</f>
        <v/>
      </c>
      <c r="Z352" s="48" t="str">
        <f t="shared" si="82"/>
        <v/>
      </c>
      <c r="AA352" s="7">
        <f t="shared" si="83"/>
        <v>0</v>
      </c>
    </row>
    <row r="353" spans="1:27" ht="15" x14ac:dyDescent="0.2">
      <c r="A353" s="44">
        <f t="shared" si="72"/>
        <v>341</v>
      </c>
      <c r="B353" s="45" t="str">
        <f>IF(Kosovnica!B356&lt;&gt;"",Kosovnica!B356,"")</f>
        <v/>
      </c>
      <c r="C353" s="46" t="str">
        <f>IF(Kosovnica!L356&lt;&gt;"",Kosovnica!L356,"")</f>
        <v/>
      </c>
      <c r="D353" s="74" t="str">
        <f>IF(B353&lt;&gt;"",(((Kosovnica!C356)*(Kosovnica!D356))*Kosovnica!E356*(IF(X353=TRUE,2,1)))/1000000,"")</f>
        <v/>
      </c>
      <c r="E353" s="74" t="str">
        <f t="shared" si="73"/>
        <v/>
      </c>
      <c r="F353" s="80" t="str">
        <f t="shared" si="74"/>
        <v/>
      </c>
      <c r="G353" s="74" t="str">
        <f t="shared" si="75"/>
        <v/>
      </c>
      <c r="H353" s="76" t="str">
        <f t="shared" si="76"/>
        <v/>
      </c>
      <c r="I353" s="76"/>
      <c r="J353" s="77">
        <f>IF(X353=FALSE,((IF(Kosovnica!G356=1,Kosovnica!C356+PRIBITEK_TRAK)+IF(Kosovnica!H356=1,Kosovnica!C356+PRIBITEK_TRAK)+IF(Kosovnica!I356=1,Kosovnica!D356+PRIBITEK_TRAK)+IF(Kosovnica!J356=1,Kosovnica!D356+PRIBITEK_TRAK))/1000)*Kosovnica!E356,0)</f>
        <v>0</v>
      </c>
      <c r="K353" s="78" t="str">
        <f t="shared" si="77"/>
        <v/>
      </c>
      <c r="L353" s="75"/>
      <c r="M353" s="77">
        <f>IF(X353=FALSE,((IF(Kosovnica!G356=2,Kosovnica!C356+PRIBITEK_TRAK)+IF(Kosovnica!H356=2,Kosovnica!C356+PRIBITEK_TRAK)+IF(Kosovnica!I356=2,Kosovnica!D356+PRIBITEK_TRAK)+IF(Kosovnica!J356=2,Kosovnica!D356+PRIBITEK_TRAK))/1000)*Kosovnica!E356,0)</f>
        <v>0</v>
      </c>
      <c r="N353" s="78" t="str">
        <f t="shared" si="78"/>
        <v/>
      </c>
      <c r="O353" s="75"/>
      <c r="P353" s="77">
        <f>IF(X353=TRUE,((IF(Kosovnica!G356=1,Kosovnica!C356+PRIBITEK_TRAK)+IF(Kosovnica!H356=1,Kosovnica!C356+PRIBITEK_TRAK)+IF(Kosovnica!I356=1,Kosovnica!D356+PRIBITEK_TRAK)+IF(Kosovnica!J356=1,Kosovnica!D356+PRIBITEK_TRAK))/1000)*Kosovnica!E356,0)</f>
        <v>0</v>
      </c>
      <c r="Q353" s="78" t="str">
        <f t="shared" si="79"/>
        <v/>
      </c>
      <c r="R353" s="75"/>
      <c r="S353" s="77">
        <f>IF(X353=TRUE,((IF(Kosovnica!G356=2,Kosovnica!C356+PRIBITEK_TRAK)+IF(Kosovnica!H356=2,Kosovnica!C356+PRIBITEK_TRAK)+IF(Kosovnica!I356=2,Kosovnica!D356+PRIBITEK_TRAK)+IF(Kosovnica!J356=2,Kosovnica!D356+PRIBITEK_TRAK))/1000)*Kosovnica!E356,0)</f>
        <v>0</v>
      </c>
      <c r="T353" s="78" t="str">
        <f t="shared" si="80"/>
        <v/>
      </c>
      <c r="U353" s="47"/>
      <c r="V353" s="7" t="str">
        <f t="shared" si="81"/>
        <v/>
      </c>
      <c r="W353" s="7" t="str">
        <f t="shared" si="71"/>
        <v/>
      </c>
      <c r="X353" s="7" t="str" cm="1">
        <f t="array" ref="X353">IF(B353&lt;&gt;"",IF(SUMPRODUCT(--(ISNUMBER(SEARCH(LEPI36, Kosovnica!K356)))) &gt; 0, TRUE, FALSE),"")</f>
        <v/>
      </c>
      <c r="Z353" s="48" t="str">
        <f t="shared" si="82"/>
        <v/>
      </c>
      <c r="AA353" s="7">
        <f t="shared" si="83"/>
        <v>0</v>
      </c>
    </row>
    <row r="354" spans="1:27" ht="15" x14ac:dyDescent="0.2">
      <c r="A354" s="44">
        <f t="shared" si="72"/>
        <v>342</v>
      </c>
      <c r="B354" s="45" t="str">
        <f>IF(Kosovnica!B357&lt;&gt;"",Kosovnica!B357,"")</f>
        <v/>
      </c>
      <c r="C354" s="46" t="str">
        <f>IF(Kosovnica!L357&lt;&gt;"",Kosovnica!L357,"")</f>
        <v/>
      </c>
      <c r="D354" s="74" t="str">
        <f>IF(B354&lt;&gt;"",(((Kosovnica!C357)*(Kosovnica!D357))*Kosovnica!E357*(IF(X354=TRUE,2,1)))/1000000,"")</f>
        <v/>
      </c>
      <c r="E354" s="74" t="str">
        <f t="shared" si="73"/>
        <v/>
      </c>
      <c r="F354" s="80" t="str">
        <f t="shared" si="74"/>
        <v/>
      </c>
      <c r="G354" s="74" t="str">
        <f t="shared" si="75"/>
        <v/>
      </c>
      <c r="H354" s="76" t="str">
        <f t="shared" si="76"/>
        <v/>
      </c>
      <c r="I354" s="76"/>
      <c r="J354" s="77">
        <f>IF(X354=FALSE,((IF(Kosovnica!G357=1,Kosovnica!C357+PRIBITEK_TRAK)+IF(Kosovnica!H357=1,Kosovnica!C357+PRIBITEK_TRAK)+IF(Kosovnica!I357=1,Kosovnica!D357+PRIBITEK_TRAK)+IF(Kosovnica!J357=1,Kosovnica!D357+PRIBITEK_TRAK))/1000)*Kosovnica!E357,0)</f>
        <v>0</v>
      </c>
      <c r="K354" s="78" t="str">
        <f t="shared" si="77"/>
        <v/>
      </c>
      <c r="L354" s="75"/>
      <c r="M354" s="77">
        <f>IF(X354=FALSE,((IF(Kosovnica!G357=2,Kosovnica!C357+PRIBITEK_TRAK)+IF(Kosovnica!H357=2,Kosovnica!C357+PRIBITEK_TRAK)+IF(Kosovnica!I357=2,Kosovnica!D357+PRIBITEK_TRAK)+IF(Kosovnica!J357=2,Kosovnica!D357+PRIBITEK_TRAK))/1000)*Kosovnica!E357,0)</f>
        <v>0</v>
      </c>
      <c r="N354" s="78" t="str">
        <f t="shared" si="78"/>
        <v/>
      </c>
      <c r="O354" s="75"/>
      <c r="P354" s="77">
        <f>IF(X354=TRUE,((IF(Kosovnica!G357=1,Kosovnica!C357+PRIBITEK_TRAK)+IF(Kosovnica!H357=1,Kosovnica!C357+PRIBITEK_TRAK)+IF(Kosovnica!I357=1,Kosovnica!D357+PRIBITEK_TRAK)+IF(Kosovnica!J357=1,Kosovnica!D357+PRIBITEK_TRAK))/1000)*Kosovnica!E357,0)</f>
        <v>0</v>
      </c>
      <c r="Q354" s="78" t="str">
        <f t="shared" si="79"/>
        <v/>
      </c>
      <c r="R354" s="75"/>
      <c r="S354" s="77">
        <f>IF(X354=TRUE,((IF(Kosovnica!G357=2,Kosovnica!C357+PRIBITEK_TRAK)+IF(Kosovnica!H357=2,Kosovnica!C357+PRIBITEK_TRAK)+IF(Kosovnica!I357=2,Kosovnica!D357+PRIBITEK_TRAK)+IF(Kosovnica!J357=2,Kosovnica!D357+PRIBITEK_TRAK))/1000)*Kosovnica!E357,0)</f>
        <v>0</v>
      </c>
      <c r="T354" s="78" t="str">
        <f t="shared" si="80"/>
        <v/>
      </c>
      <c r="U354" s="47"/>
      <c r="V354" s="7" t="str">
        <f t="shared" si="81"/>
        <v/>
      </c>
      <c r="W354" s="7" t="str">
        <f t="shared" si="71"/>
        <v/>
      </c>
      <c r="X354" s="7" t="str" cm="1">
        <f t="array" ref="X354">IF(B354&lt;&gt;"",IF(SUMPRODUCT(--(ISNUMBER(SEARCH(LEPI36, Kosovnica!K357)))) &gt; 0, TRUE, FALSE),"")</f>
        <v/>
      </c>
      <c r="Z354" s="48" t="str">
        <f t="shared" si="82"/>
        <v/>
      </c>
      <c r="AA354" s="7">
        <f t="shared" si="83"/>
        <v>0</v>
      </c>
    </row>
    <row r="355" spans="1:27" ht="15" x14ac:dyDescent="0.2">
      <c r="A355" s="44">
        <f t="shared" si="72"/>
        <v>343</v>
      </c>
      <c r="B355" s="45" t="str">
        <f>IF(Kosovnica!B358&lt;&gt;"",Kosovnica!B358,"")</f>
        <v/>
      </c>
      <c r="C355" s="46" t="str">
        <f>IF(Kosovnica!L358&lt;&gt;"",Kosovnica!L358,"")</f>
        <v/>
      </c>
      <c r="D355" s="74" t="str">
        <f>IF(B355&lt;&gt;"",(((Kosovnica!C358)*(Kosovnica!D358))*Kosovnica!E358*(IF(X355=TRUE,2,1)))/1000000,"")</f>
        <v/>
      </c>
      <c r="E355" s="74" t="str">
        <f t="shared" si="73"/>
        <v/>
      </c>
      <c r="F355" s="80" t="str">
        <f t="shared" si="74"/>
        <v/>
      </c>
      <c r="G355" s="74" t="str">
        <f t="shared" si="75"/>
        <v/>
      </c>
      <c r="H355" s="76" t="str">
        <f t="shared" si="76"/>
        <v/>
      </c>
      <c r="I355" s="76"/>
      <c r="J355" s="77">
        <f>IF(X355=FALSE,((IF(Kosovnica!G358=1,Kosovnica!C358+PRIBITEK_TRAK)+IF(Kosovnica!H358=1,Kosovnica!C358+PRIBITEK_TRAK)+IF(Kosovnica!I358=1,Kosovnica!D358+PRIBITEK_TRAK)+IF(Kosovnica!J358=1,Kosovnica!D358+PRIBITEK_TRAK))/1000)*Kosovnica!E358,0)</f>
        <v>0</v>
      </c>
      <c r="K355" s="78" t="str">
        <f t="shared" si="77"/>
        <v/>
      </c>
      <c r="L355" s="75"/>
      <c r="M355" s="77">
        <f>IF(X355=FALSE,((IF(Kosovnica!G358=2,Kosovnica!C358+PRIBITEK_TRAK)+IF(Kosovnica!H358=2,Kosovnica!C358+PRIBITEK_TRAK)+IF(Kosovnica!I358=2,Kosovnica!D358+PRIBITEK_TRAK)+IF(Kosovnica!J358=2,Kosovnica!D358+PRIBITEK_TRAK))/1000)*Kosovnica!E358,0)</f>
        <v>0</v>
      </c>
      <c r="N355" s="78" t="str">
        <f t="shared" si="78"/>
        <v/>
      </c>
      <c r="O355" s="75"/>
      <c r="P355" s="77">
        <f>IF(X355=TRUE,((IF(Kosovnica!G358=1,Kosovnica!C358+PRIBITEK_TRAK)+IF(Kosovnica!H358=1,Kosovnica!C358+PRIBITEK_TRAK)+IF(Kosovnica!I358=1,Kosovnica!D358+PRIBITEK_TRAK)+IF(Kosovnica!J358=1,Kosovnica!D358+PRIBITEK_TRAK))/1000)*Kosovnica!E358,0)</f>
        <v>0</v>
      </c>
      <c r="Q355" s="78" t="str">
        <f t="shared" si="79"/>
        <v/>
      </c>
      <c r="R355" s="75"/>
      <c r="S355" s="77">
        <f>IF(X355=TRUE,((IF(Kosovnica!G358=2,Kosovnica!C358+PRIBITEK_TRAK)+IF(Kosovnica!H358=2,Kosovnica!C358+PRIBITEK_TRAK)+IF(Kosovnica!I358=2,Kosovnica!D358+PRIBITEK_TRAK)+IF(Kosovnica!J358=2,Kosovnica!D358+PRIBITEK_TRAK))/1000)*Kosovnica!E358,0)</f>
        <v>0</v>
      </c>
      <c r="T355" s="78" t="str">
        <f t="shared" si="80"/>
        <v/>
      </c>
      <c r="U355" s="47"/>
      <c r="V355" s="7" t="str">
        <f t="shared" si="81"/>
        <v/>
      </c>
      <c r="W355" s="7" t="str">
        <f t="shared" si="71"/>
        <v/>
      </c>
      <c r="X355" s="7" t="str" cm="1">
        <f t="array" ref="X355">IF(B355&lt;&gt;"",IF(SUMPRODUCT(--(ISNUMBER(SEARCH(LEPI36, Kosovnica!K358)))) &gt; 0, TRUE, FALSE),"")</f>
        <v/>
      </c>
      <c r="Z355" s="48" t="str">
        <f t="shared" si="82"/>
        <v/>
      </c>
      <c r="AA355" s="7">
        <f t="shared" si="83"/>
        <v>0</v>
      </c>
    </row>
    <row r="356" spans="1:27" ht="15" x14ac:dyDescent="0.2">
      <c r="A356" s="44">
        <f t="shared" si="72"/>
        <v>344</v>
      </c>
      <c r="B356" s="45" t="str">
        <f>IF(Kosovnica!B359&lt;&gt;"",Kosovnica!B359,"")</f>
        <v/>
      </c>
      <c r="C356" s="46" t="str">
        <f>IF(Kosovnica!L359&lt;&gt;"",Kosovnica!L359,"")</f>
        <v/>
      </c>
      <c r="D356" s="74" t="str">
        <f>IF(B356&lt;&gt;"",(((Kosovnica!C359)*(Kosovnica!D359))*Kosovnica!E359*(IF(X356=TRUE,2,1)))/1000000,"")</f>
        <v/>
      </c>
      <c r="E356" s="74" t="str">
        <f t="shared" si="73"/>
        <v/>
      </c>
      <c r="F356" s="80" t="str">
        <f t="shared" si="74"/>
        <v/>
      </c>
      <c r="G356" s="74" t="str">
        <f t="shared" si="75"/>
        <v/>
      </c>
      <c r="H356" s="76" t="str">
        <f t="shared" si="76"/>
        <v/>
      </c>
      <c r="I356" s="76"/>
      <c r="J356" s="77">
        <f>IF(X356=FALSE,((IF(Kosovnica!G359=1,Kosovnica!C359+PRIBITEK_TRAK)+IF(Kosovnica!H359=1,Kosovnica!C359+PRIBITEK_TRAK)+IF(Kosovnica!I359=1,Kosovnica!D359+PRIBITEK_TRAK)+IF(Kosovnica!J359=1,Kosovnica!D359+PRIBITEK_TRAK))/1000)*Kosovnica!E359,0)</f>
        <v>0</v>
      </c>
      <c r="K356" s="78" t="str">
        <f t="shared" si="77"/>
        <v/>
      </c>
      <c r="L356" s="75"/>
      <c r="M356" s="77">
        <f>IF(X356=FALSE,((IF(Kosovnica!G359=2,Kosovnica!C359+PRIBITEK_TRAK)+IF(Kosovnica!H359=2,Kosovnica!C359+PRIBITEK_TRAK)+IF(Kosovnica!I359=2,Kosovnica!D359+PRIBITEK_TRAK)+IF(Kosovnica!J359=2,Kosovnica!D359+PRIBITEK_TRAK))/1000)*Kosovnica!E359,0)</f>
        <v>0</v>
      </c>
      <c r="N356" s="78" t="str">
        <f t="shared" si="78"/>
        <v/>
      </c>
      <c r="O356" s="75"/>
      <c r="P356" s="77">
        <f>IF(X356=TRUE,((IF(Kosovnica!G359=1,Kosovnica!C359+PRIBITEK_TRAK)+IF(Kosovnica!H359=1,Kosovnica!C359+PRIBITEK_TRAK)+IF(Kosovnica!I359=1,Kosovnica!D359+PRIBITEK_TRAK)+IF(Kosovnica!J359=1,Kosovnica!D359+PRIBITEK_TRAK))/1000)*Kosovnica!E359,0)</f>
        <v>0</v>
      </c>
      <c r="Q356" s="78" t="str">
        <f t="shared" si="79"/>
        <v/>
      </c>
      <c r="R356" s="75"/>
      <c r="S356" s="77">
        <f>IF(X356=TRUE,((IF(Kosovnica!G359=2,Kosovnica!C359+PRIBITEK_TRAK)+IF(Kosovnica!H359=2,Kosovnica!C359+PRIBITEK_TRAK)+IF(Kosovnica!I359=2,Kosovnica!D359+PRIBITEK_TRAK)+IF(Kosovnica!J359=2,Kosovnica!D359+PRIBITEK_TRAK))/1000)*Kosovnica!E359,0)</f>
        <v>0</v>
      </c>
      <c r="T356" s="78" t="str">
        <f t="shared" si="80"/>
        <v/>
      </c>
      <c r="U356" s="47"/>
      <c r="V356" s="7" t="str">
        <f t="shared" si="81"/>
        <v/>
      </c>
      <c r="W356" s="7" t="str">
        <f t="shared" si="71"/>
        <v/>
      </c>
      <c r="X356" s="7" t="str" cm="1">
        <f t="array" ref="X356">IF(B356&lt;&gt;"",IF(SUMPRODUCT(--(ISNUMBER(SEARCH(LEPI36, Kosovnica!K359)))) &gt; 0, TRUE, FALSE),"")</f>
        <v/>
      </c>
      <c r="Z356" s="48" t="str">
        <f t="shared" si="82"/>
        <v/>
      </c>
      <c r="AA356" s="7">
        <f t="shared" si="83"/>
        <v>0</v>
      </c>
    </row>
    <row r="357" spans="1:27" ht="15" x14ac:dyDescent="0.2">
      <c r="A357" s="44">
        <f t="shared" si="72"/>
        <v>345</v>
      </c>
      <c r="B357" s="45" t="str">
        <f>IF(Kosovnica!B360&lt;&gt;"",Kosovnica!B360,"")</f>
        <v/>
      </c>
      <c r="C357" s="46" t="str">
        <f>IF(Kosovnica!L360&lt;&gt;"",Kosovnica!L360,"")</f>
        <v/>
      </c>
      <c r="D357" s="74" t="str">
        <f>IF(B357&lt;&gt;"",(((Kosovnica!C360)*(Kosovnica!D360))*Kosovnica!E360*(IF(X357=TRUE,2,1)))/1000000,"")</f>
        <v/>
      </c>
      <c r="E357" s="74" t="str">
        <f t="shared" si="73"/>
        <v/>
      </c>
      <c r="F357" s="80" t="str">
        <f t="shared" si="74"/>
        <v/>
      </c>
      <c r="G357" s="74" t="str">
        <f t="shared" si="75"/>
        <v/>
      </c>
      <c r="H357" s="76" t="str">
        <f t="shared" si="76"/>
        <v/>
      </c>
      <c r="I357" s="76"/>
      <c r="J357" s="77">
        <f>IF(X357=FALSE,((IF(Kosovnica!G360=1,Kosovnica!C360+PRIBITEK_TRAK)+IF(Kosovnica!H360=1,Kosovnica!C360+PRIBITEK_TRAK)+IF(Kosovnica!I360=1,Kosovnica!D360+PRIBITEK_TRAK)+IF(Kosovnica!J360=1,Kosovnica!D360+PRIBITEK_TRAK))/1000)*Kosovnica!E360,0)</f>
        <v>0</v>
      </c>
      <c r="K357" s="78" t="str">
        <f t="shared" si="77"/>
        <v/>
      </c>
      <c r="L357" s="75"/>
      <c r="M357" s="77">
        <f>IF(X357=FALSE,((IF(Kosovnica!G360=2,Kosovnica!C360+PRIBITEK_TRAK)+IF(Kosovnica!H360=2,Kosovnica!C360+PRIBITEK_TRAK)+IF(Kosovnica!I360=2,Kosovnica!D360+PRIBITEK_TRAK)+IF(Kosovnica!J360=2,Kosovnica!D360+PRIBITEK_TRAK))/1000)*Kosovnica!E360,0)</f>
        <v>0</v>
      </c>
      <c r="N357" s="78" t="str">
        <f t="shared" si="78"/>
        <v/>
      </c>
      <c r="O357" s="75"/>
      <c r="P357" s="77">
        <f>IF(X357=TRUE,((IF(Kosovnica!G360=1,Kosovnica!C360+PRIBITEK_TRAK)+IF(Kosovnica!H360=1,Kosovnica!C360+PRIBITEK_TRAK)+IF(Kosovnica!I360=1,Kosovnica!D360+PRIBITEK_TRAK)+IF(Kosovnica!J360=1,Kosovnica!D360+PRIBITEK_TRAK))/1000)*Kosovnica!E360,0)</f>
        <v>0</v>
      </c>
      <c r="Q357" s="78" t="str">
        <f t="shared" si="79"/>
        <v/>
      </c>
      <c r="R357" s="75"/>
      <c r="S357" s="77">
        <f>IF(X357=TRUE,((IF(Kosovnica!G360=2,Kosovnica!C360+PRIBITEK_TRAK)+IF(Kosovnica!H360=2,Kosovnica!C360+PRIBITEK_TRAK)+IF(Kosovnica!I360=2,Kosovnica!D360+PRIBITEK_TRAK)+IF(Kosovnica!J360=2,Kosovnica!D360+PRIBITEK_TRAK))/1000)*Kosovnica!E360,0)</f>
        <v>0</v>
      </c>
      <c r="T357" s="78" t="str">
        <f t="shared" si="80"/>
        <v/>
      </c>
      <c r="U357" s="47"/>
      <c r="V357" s="7" t="str">
        <f t="shared" si="81"/>
        <v/>
      </c>
      <c r="W357" s="7" t="str">
        <f t="shared" si="71"/>
        <v/>
      </c>
      <c r="X357" s="7" t="str" cm="1">
        <f t="array" ref="X357">IF(B357&lt;&gt;"",IF(SUMPRODUCT(--(ISNUMBER(SEARCH(LEPI36, Kosovnica!K360)))) &gt; 0, TRUE, FALSE),"")</f>
        <v/>
      </c>
      <c r="Z357" s="48" t="str">
        <f t="shared" si="82"/>
        <v/>
      </c>
      <c r="AA357" s="7">
        <f t="shared" si="83"/>
        <v>0</v>
      </c>
    </row>
    <row r="358" spans="1:27" ht="15" x14ac:dyDescent="0.2">
      <c r="A358" s="44">
        <f t="shared" si="72"/>
        <v>346</v>
      </c>
      <c r="B358" s="45" t="str">
        <f>IF(Kosovnica!B361&lt;&gt;"",Kosovnica!B361,"")</f>
        <v/>
      </c>
      <c r="C358" s="46" t="str">
        <f>IF(Kosovnica!L361&lt;&gt;"",Kosovnica!L361,"")</f>
        <v/>
      </c>
      <c r="D358" s="74" t="str">
        <f>IF(B358&lt;&gt;"",(((Kosovnica!C361)*(Kosovnica!D361))*Kosovnica!E361*(IF(X358=TRUE,2,1)))/1000000,"")</f>
        <v/>
      </c>
      <c r="E358" s="74" t="str">
        <f t="shared" si="73"/>
        <v/>
      </c>
      <c r="F358" s="80" t="str">
        <f t="shared" si="74"/>
        <v/>
      </c>
      <c r="G358" s="74" t="str">
        <f t="shared" si="75"/>
        <v/>
      </c>
      <c r="H358" s="76" t="str">
        <f t="shared" si="76"/>
        <v/>
      </c>
      <c r="I358" s="76"/>
      <c r="J358" s="77">
        <f>IF(X358=FALSE,((IF(Kosovnica!G361=1,Kosovnica!C361+PRIBITEK_TRAK)+IF(Kosovnica!H361=1,Kosovnica!C361+PRIBITEK_TRAK)+IF(Kosovnica!I361=1,Kosovnica!D361+PRIBITEK_TRAK)+IF(Kosovnica!J361=1,Kosovnica!D361+PRIBITEK_TRAK))/1000)*Kosovnica!E361,0)</f>
        <v>0</v>
      </c>
      <c r="K358" s="78" t="str">
        <f t="shared" si="77"/>
        <v/>
      </c>
      <c r="L358" s="75"/>
      <c r="M358" s="77">
        <f>IF(X358=FALSE,((IF(Kosovnica!G361=2,Kosovnica!C361+PRIBITEK_TRAK)+IF(Kosovnica!H361=2,Kosovnica!C361+PRIBITEK_TRAK)+IF(Kosovnica!I361=2,Kosovnica!D361+PRIBITEK_TRAK)+IF(Kosovnica!J361=2,Kosovnica!D361+PRIBITEK_TRAK))/1000)*Kosovnica!E361,0)</f>
        <v>0</v>
      </c>
      <c r="N358" s="78" t="str">
        <f t="shared" si="78"/>
        <v/>
      </c>
      <c r="O358" s="75"/>
      <c r="P358" s="77">
        <f>IF(X358=TRUE,((IF(Kosovnica!G361=1,Kosovnica!C361+PRIBITEK_TRAK)+IF(Kosovnica!H361=1,Kosovnica!C361+PRIBITEK_TRAK)+IF(Kosovnica!I361=1,Kosovnica!D361+PRIBITEK_TRAK)+IF(Kosovnica!J361=1,Kosovnica!D361+PRIBITEK_TRAK))/1000)*Kosovnica!E361,0)</f>
        <v>0</v>
      </c>
      <c r="Q358" s="78" t="str">
        <f t="shared" si="79"/>
        <v/>
      </c>
      <c r="R358" s="75"/>
      <c r="S358" s="77">
        <f>IF(X358=TRUE,((IF(Kosovnica!G361=2,Kosovnica!C361+PRIBITEK_TRAK)+IF(Kosovnica!H361=2,Kosovnica!C361+PRIBITEK_TRAK)+IF(Kosovnica!I361=2,Kosovnica!D361+PRIBITEK_TRAK)+IF(Kosovnica!J361=2,Kosovnica!D361+PRIBITEK_TRAK))/1000)*Kosovnica!E361,0)</f>
        <v>0</v>
      </c>
      <c r="T358" s="78" t="str">
        <f t="shared" si="80"/>
        <v/>
      </c>
      <c r="U358" s="47"/>
      <c r="V358" s="7" t="str">
        <f t="shared" si="81"/>
        <v/>
      </c>
      <c r="W358" s="7" t="str">
        <f t="shared" si="71"/>
        <v/>
      </c>
      <c r="X358" s="7" t="str" cm="1">
        <f t="array" ref="X358">IF(B358&lt;&gt;"",IF(SUMPRODUCT(--(ISNUMBER(SEARCH(LEPI36, Kosovnica!K361)))) &gt; 0, TRUE, FALSE),"")</f>
        <v/>
      </c>
      <c r="Z358" s="48" t="str">
        <f t="shared" si="82"/>
        <v/>
      </c>
      <c r="AA358" s="7">
        <f t="shared" si="83"/>
        <v>0</v>
      </c>
    </row>
    <row r="359" spans="1:27" ht="15" x14ac:dyDescent="0.2">
      <c r="A359" s="44">
        <f t="shared" si="72"/>
        <v>347</v>
      </c>
      <c r="B359" s="45" t="str">
        <f>IF(Kosovnica!B362&lt;&gt;"",Kosovnica!B362,"")</f>
        <v/>
      </c>
      <c r="C359" s="46" t="str">
        <f>IF(Kosovnica!L362&lt;&gt;"",Kosovnica!L362,"")</f>
        <v/>
      </c>
      <c r="D359" s="74" t="str">
        <f>IF(B359&lt;&gt;"",(((Kosovnica!C362)*(Kosovnica!D362))*Kosovnica!E362*(IF(X359=TRUE,2,1)))/1000000,"")</f>
        <v/>
      </c>
      <c r="E359" s="74" t="str">
        <f t="shared" si="73"/>
        <v/>
      </c>
      <c r="F359" s="80" t="str">
        <f t="shared" si="74"/>
        <v/>
      </c>
      <c r="G359" s="74" t="str">
        <f t="shared" si="75"/>
        <v/>
      </c>
      <c r="H359" s="76" t="str">
        <f t="shared" si="76"/>
        <v/>
      </c>
      <c r="I359" s="76"/>
      <c r="J359" s="77">
        <f>IF(X359=FALSE,((IF(Kosovnica!G362=1,Kosovnica!C362+PRIBITEK_TRAK)+IF(Kosovnica!H362=1,Kosovnica!C362+PRIBITEK_TRAK)+IF(Kosovnica!I362=1,Kosovnica!D362+PRIBITEK_TRAK)+IF(Kosovnica!J362=1,Kosovnica!D362+PRIBITEK_TRAK))/1000)*Kosovnica!E362,0)</f>
        <v>0</v>
      </c>
      <c r="K359" s="78" t="str">
        <f t="shared" si="77"/>
        <v/>
      </c>
      <c r="L359" s="75"/>
      <c r="M359" s="77">
        <f>IF(X359=FALSE,((IF(Kosovnica!G362=2,Kosovnica!C362+PRIBITEK_TRAK)+IF(Kosovnica!H362=2,Kosovnica!C362+PRIBITEK_TRAK)+IF(Kosovnica!I362=2,Kosovnica!D362+PRIBITEK_TRAK)+IF(Kosovnica!J362=2,Kosovnica!D362+PRIBITEK_TRAK))/1000)*Kosovnica!E362,0)</f>
        <v>0</v>
      </c>
      <c r="N359" s="78" t="str">
        <f t="shared" si="78"/>
        <v/>
      </c>
      <c r="O359" s="75"/>
      <c r="P359" s="77">
        <f>IF(X359=TRUE,((IF(Kosovnica!G362=1,Kosovnica!C362+PRIBITEK_TRAK)+IF(Kosovnica!H362=1,Kosovnica!C362+PRIBITEK_TRAK)+IF(Kosovnica!I362=1,Kosovnica!D362+PRIBITEK_TRAK)+IF(Kosovnica!J362=1,Kosovnica!D362+PRIBITEK_TRAK))/1000)*Kosovnica!E362,0)</f>
        <v>0</v>
      </c>
      <c r="Q359" s="78" t="str">
        <f t="shared" si="79"/>
        <v/>
      </c>
      <c r="R359" s="75"/>
      <c r="S359" s="77">
        <f>IF(X359=TRUE,((IF(Kosovnica!G362=2,Kosovnica!C362+PRIBITEK_TRAK)+IF(Kosovnica!H362=2,Kosovnica!C362+PRIBITEK_TRAK)+IF(Kosovnica!I362=2,Kosovnica!D362+PRIBITEK_TRAK)+IF(Kosovnica!J362=2,Kosovnica!D362+PRIBITEK_TRAK))/1000)*Kosovnica!E362,0)</f>
        <v>0</v>
      </c>
      <c r="T359" s="78" t="str">
        <f t="shared" si="80"/>
        <v/>
      </c>
      <c r="U359" s="47"/>
      <c r="V359" s="7" t="str">
        <f t="shared" si="81"/>
        <v/>
      </c>
      <c r="W359" s="7" t="str">
        <f t="shared" si="71"/>
        <v/>
      </c>
      <c r="X359" s="7" t="str" cm="1">
        <f t="array" ref="X359">IF(B359&lt;&gt;"",IF(SUMPRODUCT(--(ISNUMBER(SEARCH(LEPI36, Kosovnica!K362)))) &gt; 0, TRUE, FALSE),"")</f>
        <v/>
      </c>
      <c r="Z359" s="48" t="str">
        <f t="shared" si="82"/>
        <v/>
      </c>
      <c r="AA359" s="7">
        <f t="shared" si="83"/>
        <v>0</v>
      </c>
    </row>
    <row r="360" spans="1:27" ht="15" x14ac:dyDescent="0.2">
      <c r="A360" s="44">
        <f t="shared" si="72"/>
        <v>348</v>
      </c>
      <c r="B360" s="45" t="str">
        <f>IF(Kosovnica!B363&lt;&gt;"",Kosovnica!B363,"")</f>
        <v/>
      </c>
      <c r="C360" s="46" t="str">
        <f>IF(Kosovnica!L363&lt;&gt;"",Kosovnica!L363,"")</f>
        <v/>
      </c>
      <c r="D360" s="74" t="str">
        <f>IF(B360&lt;&gt;"",(((Kosovnica!C363)*(Kosovnica!D363))*Kosovnica!E363*(IF(X360=TRUE,2,1)))/1000000,"")</f>
        <v/>
      </c>
      <c r="E360" s="74" t="str">
        <f t="shared" si="73"/>
        <v/>
      </c>
      <c r="F360" s="80" t="str">
        <f t="shared" si="74"/>
        <v/>
      </c>
      <c r="G360" s="74" t="str">
        <f t="shared" si="75"/>
        <v/>
      </c>
      <c r="H360" s="76" t="str">
        <f t="shared" si="76"/>
        <v/>
      </c>
      <c r="I360" s="76"/>
      <c r="J360" s="77">
        <f>IF(X360=FALSE,((IF(Kosovnica!G363=1,Kosovnica!C363+PRIBITEK_TRAK)+IF(Kosovnica!H363=1,Kosovnica!C363+PRIBITEK_TRAK)+IF(Kosovnica!I363=1,Kosovnica!D363+PRIBITEK_TRAK)+IF(Kosovnica!J363=1,Kosovnica!D363+PRIBITEK_TRAK))/1000)*Kosovnica!E363,0)</f>
        <v>0</v>
      </c>
      <c r="K360" s="78" t="str">
        <f t="shared" si="77"/>
        <v/>
      </c>
      <c r="L360" s="75"/>
      <c r="M360" s="77">
        <f>IF(X360=FALSE,((IF(Kosovnica!G363=2,Kosovnica!C363+PRIBITEK_TRAK)+IF(Kosovnica!H363=2,Kosovnica!C363+PRIBITEK_TRAK)+IF(Kosovnica!I363=2,Kosovnica!D363+PRIBITEK_TRAK)+IF(Kosovnica!J363=2,Kosovnica!D363+PRIBITEK_TRAK))/1000)*Kosovnica!E363,0)</f>
        <v>0</v>
      </c>
      <c r="N360" s="78" t="str">
        <f t="shared" si="78"/>
        <v/>
      </c>
      <c r="O360" s="75"/>
      <c r="P360" s="77">
        <f>IF(X360=TRUE,((IF(Kosovnica!G363=1,Kosovnica!C363+PRIBITEK_TRAK)+IF(Kosovnica!H363=1,Kosovnica!C363+PRIBITEK_TRAK)+IF(Kosovnica!I363=1,Kosovnica!D363+PRIBITEK_TRAK)+IF(Kosovnica!J363=1,Kosovnica!D363+PRIBITEK_TRAK))/1000)*Kosovnica!E363,0)</f>
        <v>0</v>
      </c>
      <c r="Q360" s="78" t="str">
        <f t="shared" si="79"/>
        <v/>
      </c>
      <c r="R360" s="75"/>
      <c r="S360" s="77">
        <f>IF(X360=TRUE,((IF(Kosovnica!G363=2,Kosovnica!C363+PRIBITEK_TRAK)+IF(Kosovnica!H363=2,Kosovnica!C363+PRIBITEK_TRAK)+IF(Kosovnica!I363=2,Kosovnica!D363+PRIBITEK_TRAK)+IF(Kosovnica!J363=2,Kosovnica!D363+PRIBITEK_TRAK))/1000)*Kosovnica!E363,0)</f>
        <v>0</v>
      </c>
      <c r="T360" s="78" t="str">
        <f t="shared" si="80"/>
        <v/>
      </c>
      <c r="U360" s="47"/>
      <c r="V360" s="7" t="str">
        <f t="shared" si="81"/>
        <v/>
      </c>
      <c r="W360" s="7" t="str">
        <f t="shared" si="71"/>
        <v/>
      </c>
      <c r="X360" s="7" t="str" cm="1">
        <f t="array" ref="X360">IF(B360&lt;&gt;"",IF(SUMPRODUCT(--(ISNUMBER(SEARCH(LEPI36, Kosovnica!K363)))) &gt; 0, TRUE, FALSE),"")</f>
        <v/>
      </c>
      <c r="Z360" s="48" t="str">
        <f t="shared" si="82"/>
        <v/>
      </c>
      <c r="AA360" s="7">
        <f t="shared" si="83"/>
        <v>0</v>
      </c>
    </row>
    <row r="361" spans="1:27" ht="15" x14ac:dyDescent="0.2">
      <c r="A361" s="44">
        <f t="shared" si="72"/>
        <v>349</v>
      </c>
      <c r="B361" s="45" t="str">
        <f>IF(Kosovnica!B364&lt;&gt;"",Kosovnica!B364,"")</f>
        <v/>
      </c>
      <c r="C361" s="46" t="str">
        <f>IF(Kosovnica!L364&lt;&gt;"",Kosovnica!L364,"")</f>
        <v/>
      </c>
      <c r="D361" s="74" t="str">
        <f>IF(B361&lt;&gt;"",(((Kosovnica!C364)*(Kosovnica!D364))*Kosovnica!E364*(IF(X361=TRUE,2,1)))/1000000,"")</f>
        <v/>
      </c>
      <c r="E361" s="74" t="str">
        <f t="shared" si="73"/>
        <v/>
      </c>
      <c r="F361" s="80" t="str">
        <f t="shared" si="74"/>
        <v/>
      </c>
      <c r="G361" s="74" t="str">
        <f t="shared" si="75"/>
        <v/>
      </c>
      <c r="H361" s="76" t="str">
        <f t="shared" si="76"/>
        <v/>
      </c>
      <c r="I361" s="76"/>
      <c r="J361" s="77">
        <f>IF(X361=FALSE,((IF(Kosovnica!G364=1,Kosovnica!C364+PRIBITEK_TRAK)+IF(Kosovnica!H364=1,Kosovnica!C364+PRIBITEK_TRAK)+IF(Kosovnica!I364=1,Kosovnica!D364+PRIBITEK_TRAK)+IF(Kosovnica!J364=1,Kosovnica!D364+PRIBITEK_TRAK))/1000)*Kosovnica!E364,0)</f>
        <v>0</v>
      </c>
      <c r="K361" s="78" t="str">
        <f t="shared" si="77"/>
        <v/>
      </c>
      <c r="L361" s="75"/>
      <c r="M361" s="77">
        <f>IF(X361=FALSE,((IF(Kosovnica!G364=2,Kosovnica!C364+PRIBITEK_TRAK)+IF(Kosovnica!H364=2,Kosovnica!C364+PRIBITEK_TRAK)+IF(Kosovnica!I364=2,Kosovnica!D364+PRIBITEK_TRAK)+IF(Kosovnica!J364=2,Kosovnica!D364+PRIBITEK_TRAK))/1000)*Kosovnica!E364,0)</f>
        <v>0</v>
      </c>
      <c r="N361" s="78" t="str">
        <f t="shared" si="78"/>
        <v/>
      </c>
      <c r="O361" s="75"/>
      <c r="P361" s="77">
        <f>IF(X361=TRUE,((IF(Kosovnica!G364=1,Kosovnica!C364+PRIBITEK_TRAK)+IF(Kosovnica!H364=1,Kosovnica!C364+PRIBITEK_TRAK)+IF(Kosovnica!I364=1,Kosovnica!D364+PRIBITEK_TRAK)+IF(Kosovnica!J364=1,Kosovnica!D364+PRIBITEK_TRAK))/1000)*Kosovnica!E364,0)</f>
        <v>0</v>
      </c>
      <c r="Q361" s="78" t="str">
        <f t="shared" si="79"/>
        <v/>
      </c>
      <c r="R361" s="75"/>
      <c r="S361" s="77">
        <f>IF(X361=TRUE,((IF(Kosovnica!G364=2,Kosovnica!C364+PRIBITEK_TRAK)+IF(Kosovnica!H364=2,Kosovnica!C364+PRIBITEK_TRAK)+IF(Kosovnica!I364=2,Kosovnica!D364+PRIBITEK_TRAK)+IF(Kosovnica!J364=2,Kosovnica!D364+PRIBITEK_TRAK))/1000)*Kosovnica!E364,0)</f>
        <v>0</v>
      </c>
      <c r="T361" s="78" t="str">
        <f t="shared" si="80"/>
        <v/>
      </c>
      <c r="U361" s="47"/>
      <c r="V361" s="7" t="str">
        <f t="shared" si="81"/>
        <v/>
      </c>
      <c r="W361" s="7" t="str">
        <f t="shared" si="71"/>
        <v/>
      </c>
      <c r="X361" s="7" t="str" cm="1">
        <f t="array" ref="X361">IF(B361&lt;&gt;"",IF(SUMPRODUCT(--(ISNUMBER(SEARCH(LEPI36, Kosovnica!K364)))) &gt; 0, TRUE, FALSE),"")</f>
        <v/>
      </c>
      <c r="Z361" s="48" t="str">
        <f t="shared" si="82"/>
        <v/>
      </c>
      <c r="AA361" s="7">
        <f t="shared" si="83"/>
        <v>0</v>
      </c>
    </row>
    <row r="362" spans="1:27" ht="15" x14ac:dyDescent="0.2">
      <c r="A362" s="44">
        <f t="shared" si="72"/>
        <v>350</v>
      </c>
      <c r="B362" s="45" t="str">
        <f>IF(Kosovnica!B365&lt;&gt;"",Kosovnica!B365,"")</f>
        <v/>
      </c>
      <c r="C362" s="46" t="str">
        <f>IF(Kosovnica!L365&lt;&gt;"",Kosovnica!L365,"")</f>
        <v/>
      </c>
      <c r="D362" s="74" t="str">
        <f>IF(B362&lt;&gt;"",(((Kosovnica!C365)*(Kosovnica!D365))*Kosovnica!E365*(IF(X362=TRUE,2,1)))/1000000,"")</f>
        <v/>
      </c>
      <c r="E362" s="74" t="str">
        <f t="shared" si="73"/>
        <v/>
      </c>
      <c r="F362" s="80" t="str">
        <f t="shared" si="74"/>
        <v/>
      </c>
      <c r="G362" s="74" t="str">
        <f t="shared" si="75"/>
        <v/>
      </c>
      <c r="H362" s="76" t="str">
        <f t="shared" si="76"/>
        <v/>
      </c>
      <c r="I362" s="76"/>
      <c r="J362" s="77">
        <f>IF(X362=FALSE,((IF(Kosovnica!G365=1,Kosovnica!C365+PRIBITEK_TRAK)+IF(Kosovnica!H365=1,Kosovnica!C365+PRIBITEK_TRAK)+IF(Kosovnica!I365=1,Kosovnica!D365+PRIBITEK_TRAK)+IF(Kosovnica!J365=1,Kosovnica!D365+PRIBITEK_TRAK))/1000)*Kosovnica!E365,0)</f>
        <v>0</v>
      </c>
      <c r="K362" s="78" t="str">
        <f t="shared" si="77"/>
        <v/>
      </c>
      <c r="L362" s="75"/>
      <c r="M362" s="77">
        <f>IF(X362=FALSE,((IF(Kosovnica!G365=2,Kosovnica!C365+PRIBITEK_TRAK)+IF(Kosovnica!H365=2,Kosovnica!C365+PRIBITEK_TRAK)+IF(Kosovnica!I365=2,Kosovnica!D365+PRIBITEK_TRAK)+IF(Kosovnica!J365=2,Kosovnica!D365+PRIBITEK_TRAK))/1000)*Kosovnica!E365,0)</f>
        <v>0</v>
      </c>
      <c r="N362" s="78" t="str">
        <f t="shared" si="78"/>
        <v/>
      </c>
      <c r="O362" s="75"/>
      <c r="P362" s="77">
        <f>IF(X362=TRUE,((IF(Kosovnica!G365=1,Kosovnica!C365+PRIBITEK_TRAK)+IF(Kosovnica!H365=1,Kosovnica!C365+PRIBITEK_TRAK)+IF(Kosovnica!I365=1,Kosovnica!D365+PRIBITEK_TRAK)+IF(Kosovnica!J365=1,Kosovnica!D365+PRIBITEK_TRAK))/1000)*Kosovnica!E365,0)</f>
        <v>0</v>
      </c>
      <c r="Q362" s="78" t="str">
        <f t="shared" si="79"/>
        <v/>
      </c>
      <c r="R362" s="75"/>
      <c r="S362" s="77">
        <f>IF(X362=TRUE,((IF(Kosovnica!G365=2,Kosovnica!C365+PRIBITEK_TRAK)+IF(Kosovnica!H365=2,Kosovnica!C365+PRIBITEK_TRAK)+IF(Kosovnica!I365=2,Kosovnica!D365+PRIBITEK_TRAK)+IF(Kosovnica!J365=2,Kosovnica!D365+PRIBITEK_TRAK))/1000)*Kosovnica!E365,0)</f>
        <v>0</v>
      </c>
      <c r="T362" s="78" t="str">
        <f t="shared" si="80"/>
        <v/>
      </c>
      <c r="U362" s="47"/>
      <c r="V362" s="7" t="str">
        <f t="shared" si="81"/>
        <v/>
      </c>
      <c r="W362" s="7" t="str">
        <f t="shared" si="71"/>
        <v/>
      </c>
      <c r="X362" s="7" t="str" cm="1">
        <f t="array" ref="X362">IF(B362&lt;&gt;"",IF(SUMPRODUCT(--(ISNUMBER(SEARCH(LEPI36, Kosovnica!K365)))) &gt; 0, TRUE, FALSE),"")</f>
        <v/>
      </c>
      <c r="Z362" s="48" t="str">
        <f t="shared" si="82"/>
        <v/>
      </c>
      <c r="AA362" s="7">
        <f t="shared" si="83"/>
        <v>0</v>
      </c>
    </row>
    <row r="363" spans="1:27" ht="15" x14ac:dyDescent="0.2">
      <c r="A363" s="44">
        <f t="shared" si="72"/>
        <v>351</v>
      </c>
      <c r="B363" s="45" t="str">
        <f>IF(Kosovnica!B366&lt;&gt;"",Kosovnica!B366,"")</f>
        <v/>
      </c>
      <c r="C363" s="46" t="str">
        <f>IF(Kosovnica!L366&lt;&gt;"",Kosovnica!L366,"")</f>
        <v/>
      </c>
      <c r="D363" s="74" t="str">
        <f>IF(B363&lt;&gt;"",(((Kosovnica!C366)*(Kosovnica!D366))*Kosovnica!E366*(IF(X363=TRUE,2,1)))/1000000,"")</f>
        <v/>
      </c>
      <c r="E363" s="74" t="str">
        <f t="shared" si="73"/>
        <v/>
      </c>
      <c r="F363" s="80" t="str">
        <f t="shared" si="74"/>
        <v/>
      </c>
      <c r="G363" s="74" t="str">
        <f t="shared" si="75"/>
        <v/>
      </c>
      <c r="H363" s="76" t="str">
        <f t="shared" si="76"/>
        <v/>
      </c>
      <c r="I363" s="76"/>
      <c r="J363" s="77">
        <f>IF(X363=FALSE,((IF(Kosovnica!G366=1,Kosovnica!C366+PRIBITEK_TRAK)+IF(Kosovnica!H366=1,Kosovnica!C366+PRIBITEK_TRAK)+IF(Kosovnica!I366=1,Kosovnica!D366+PRIBITEK_TRAK)+IF(Kosovnica!J366=1,Kosovnica!D366+PRIBITEK_TRAK))/1000)*Kosovnica!E366,0)</f>
        <v>0</v>
      </c>
      <c r="K363" s="78" t="str">
        <f t="shared" si="77"/>
        <v/>
      </c>
      <c r="L363" s="75"/>
      <c r="M363" s="77">
        <f>IF(X363=FALSE,((IF(Kosovnica!G366=2,Kosovnica!C366+PRIBITEK_TRAK)+IF(Kosovnica!H366=2,Kosovnica!C366+PRIBITEK_TRAK)+IF(Kosovnica!I366=2,Kosovnica!D366+PRIBITEK_TRAK)+IF(Kosovnica!J366=2,Kosovnica!D366+PRIBITEK_TRAK))/1000)*Kosovnica!E366,0)</f>
        <v>0</v>
      </c>
      <c r="N363" s="78" t="str">
        <f t="shared" si="78"/>
        <v/>
      </c>
      <c r="O363" s="75"/>
      <c r="P363" s="77">
        <f>IF(X363=TRUE,((IF(Kosovnica!G366=1,Kosovnica!C366+PRIBITEK_TRAK)+IF(Kosovnica!H366=1,Kosovnica!C366+PRIBITEK_TRAK)+IF(Kosovnica!I366=1,Kosovnica!D366+PRIBITEK_TRAK)+IF(Kosovnica!J366=1,Kosovnica!D366+PRIBITEK_TRAK))/1000)*Kosovnica!E366,0)</f>
        <v>0</v>
      </c>
      <c r="Q363" s="78" t="str">
        <f t="shared" si="79"/>
        <v/>
      </c>
      <c r="R363" s="75"/>
      <c r="S363" s="77">
        <f>IF(X363=TRUE,((IF(Kosovnica!G366=2,Kosovnica!C366+PRIBITEK_TRAK)+IF(Kosovnica!H366=2,Kosovnica!C366+PRIBITEK_TRAK)+IF(Kosovnica!I366=2,Kosovnica!D366+PRIBITEK_TRAK)+IF(Kosovnica!J366=2,Kosovnica!D366+PRIBITEK_TRAK))/1000)*Kosovnica!E366,0)</f>
        <v>0</v>
      </c>
      <c r="T363" s="78" t="str">
        <f t="shared" si="80"/>
        <v/>
      </c>
      <c r="U363" s="47"/>
      <c r="V363" s="7" t="str">
        <f t="shared" si="81"/>
        <v/>
      </c>
      <c r="W363" s="7" t="str">
        <f t="shared" si="71"/>
        <v/>
      </c>
      <c r="X363" s="7" t="str" cm="1">
        <f t="array" ref="X363">IF(B363&lt;&gt;"",IF(SUMPRODUCT(--(ISNUMBER(SEARCH(LEPI36, Kosovnica!K366)))) &gt; 0, TRUE, FALSE),"")</f>
        <v/>
      </c>
      <c r="Z363" s="48" t="str">
        <f t="shared" si="82"/>
        <v/>
      </c>
      <c r="AA363" s="7">
        <f t="shared" si="83"/>
        <v>0</v>
      </c>
    </row>
    <row r="364" spans="1:27" ht="15" x14ac:dyDescent="0.2">
      <c r="A364" s="44">
        <f t="shared" si="72"/>
        <v>352</v>
      </c>
      <c r="B364" s="45" t="str">
        <f>IF(Kosovnica!B367&lt;&gt;"",Kosovnica!B367,"")</f>
        <v/>
      </c>
      <c r="C364" s="46" t="str">
        <f>IF(Kosovnica!L367&lt;&gt;"",Kosovnica!L367,"")</f>
        <v/>
      </c>
      <c r="D364" s="74" t="str">
        <f>IF(B364&lt;&gt;"",(((Kosovnica!C367)*(Kosovnica!D367))*Kosovnica!E367*(IF(X364=TRUE,2,1)))/1000000,"")</f>
        <v/>
      </c>
      <c r="E364" s="74" t="str">
        <f t="shared" si="73"/>
        <v/>
      </c>
      <c r="F364" s="80" t="str">
        <f t="shared" si="74"/>
        <v/>
      </c>
      <c r="G364" s="74" t="str">
        <f t="shared" si="75"/>
        <v/>
      </c>
      <c r="H364" s="76" t="str">
        <f t="shared" si="76"/>
        <v/>
      </c>
      <c r="I364" s="76"/>
      <c r="J364" s="77">
        <f>IF(X364=FALSE,((IF(Kosovnica!G367=1,Kosovnica!C367+PRIBITEK_TRAK)+IF(Kosovnica!H367=1,Kosovnica!C367+PRIBITEK_TRAK)+IF(Kosovnica!I367=1,Kosovnica!D367+PRIBITEK_TRAK)+IF(Kosovnica!J367=1,Kosovnica!D367+PRIBITEK_TRAK))/1000)*Kosovnica!E367,0)</f>
        <v>0</v>
      </c>
      <c r="K364" s="78" t="str">
        <f t="shared" si="77"/>
        <v/>
      </c>
      <c r="L364" s="75"/>
      <c r="M364" s="77">
        <f>IF(X364=FALSE,((IF(Kosovnica!G367=2,Kosovnica!C367+PRIBITEK_TRAK)+IF(Kosovnica!H367=2,Kosovnica!C367+PRIBITEK_TRAK)+IF(Kosovnica!I367=2,Kosovnica!D367+PRIBITEK_TRAK)+IF(Kosovnica!J367=2,Kosovnica!D367+PRIBITEK_TRAK))/1000)*Kosovnica!E367,0)</f>
        <v>0</v>
      </c>
      <c r="N364" s="78" t="str">
        <f t="shared" si="78"/>
        <v/>
      </c>
      <c r="O364" s="75"/>
      <c r="P364" s="77">
        <f>IF(X364=TRUE,((IF(Kosovnica!G367=1,Kosovnica!C367+PRIBITEK_TRAK)+IF(Kosovnica!H367=1,Kosovnica!C367+PRIBITEK_TRAK)+IF(Kosovnica!I367=1,Kosovnica!D367+PRIBITEK_TRAK)+IF(Kosovnica!J367=1,Kosovnica!D367+PRIBITEK_TRAK))/1000)*Kosovnica!E367,0)</f>
        <v>0</v>
      </c>
      <c r="Q364" s="78" t="str">
        <f t="shared" si="79"/>
        <v/>
      </c>
      <c r="R364" s="75"/>
      <c r="S364" s="77">
        <f>IF(X364=TRUE,((IF(Kosovnica!G367=2,Kosovnica!C367+PRIBITEK_TRAK)+IF(Kosovnica!H367=2,Kosovnica!C367+PRIBITEK_TRAK)+IF(Kosovnica!I367=2,Kosovnica!D367+PRIBITEK_TRAK)+IF(Kosovnica!J367=2,Kosovnica!D367+PRIBITEK_TRAK))/1000)*Kosovnica!E367,0)</f>
        <v>0</v>
      </c>
      <c r="T364" s="78" t="str">
        <f t="shared" si="80"/>
        <v/>
      </c>
      <c r="U364" s="47"/>
      <c r="V364" s="7" t="str">
        <f t="shared" si="81"/>
        <v/>
      </c>
      <c r="W364" s="7" t="str">
        <f t="shared" si="71"/>
        <v/>
      </c>
      <c r="X364" s="7" t="str" cm="1">
        <f t="array" ref="X364">IF(B364&lt;&gt;"",IF(SUMPRODUCT(--(ISNUMBER(SEARCH(LEPI36, Kosovnica!K367)))) &gt; 0, TRUE, FALSE),"")</f>
        <v/>
      </c>
      <c r="Z364" s="48" t="str">
        <f t="shared" si="82"/>
        <v/>
      </c>
      <c r="AA364" s="7">
        <f t="shared" si="83"/>
        <v>0</v>
      </c>
    </row>
    <row r="365" spans="1:27" ht="15" x14ac:dyDescent="0.2">
      <c r="A365" s="44">
        <f t="shared" si="72"/>
        <v>353</v>
      </c>
      <c r="B365" s="45" t="str">
        <f>IF(Kosovnica!B368&lt;&gt;"",Kosovnica!B368,"")</f>
        <v/>
      </c>
      <c r="C365" s="46" t="str">
        <f>IF(Kosovnica!L368&lt;&gt;"",Kosovnica!L368,"")</f>
        <v/>
      </c>
      <c r="D365" s="74" t="str">
        <f>IF(B365&lt;&gt;"",(((Kosovnica!C368)*(Kosovnica!D368))*Kosovnica!E368*(IF(X365=TRUE,2,1)))/1000000,"")</f>
        <v/>
      </c>
      <c r="E365" s="74" t="str">
        <f t="shared" si="73"/>
        <v/>
      </c>
      <c r="F365" s="80" t="str">
        <f t="shared" si="74"/>
        <v/>
      </c>
      <c r="G365" s="74" t="str">
        <f t="shared" si="75"/>
        <v/>
      </c>
      <c r="H365" s="76" t="str">
        <f t="shared" si="76"/>
        <v/>
      </c>
      <c r="I365" s="76"/>
      <c r="J365" s="77">
        <f>IF(X365=FALSE,((IF(Kosovnica!G368=1,Kosovnica!C368+PRIBITEK_TRAK)+IF(Kosovnica!H368=1,Kosovnica!C368+PRIBITEK_TRAK)+IF(Kosovnica!I368=1,Kosovnica!D368+PRIBITEK_TRAK)+IF(Kosovnica!J368=1,Kosovnica!D368+PRIBITEK_TRAK))/1000)*Kosovnica!E368,0)</f>
        <v>0</v>
      </c>
      <c r="K365" s="78" t="str">
        <f t="shared" si="77"/>
        <v/>
      </c>
      <c r="L365" s="75"/>
      <c r="M365" s="77">
        <f>IF(X365=FALSE,((IF(Kosovnica!G368=2,Kosovnica!C368+PRIBITEK_TRAK)+IF(Kosovnica!H368=2,Kosovnica!C368+PRIBITEK_TRAK)+IF(Kosovnica!I368=2,Kosovnica!D368+PRIBITEK_TRAK)+IF(Kosovnica!J368=2,Kosovnica!D368+PRIBITEK_TRAK))/1000)*Kosovnica!E368,0)</f>
        <v>0</v>
      </c>
      <c r="N365" s="78" t="str">
        <f t="shared" si="78"/>
        <v/>
      </c>
      <c r="O365" s="75"/>
      <c r="P365" s="77">
        <f>IF(X365=TRUE,((IF(Kosovnica!G368=1,Kosovnica!C368+PRIBITEK_TRAK)+IF(Kosovnica!H368=1,Kosovnica!C368+PRIBITEK_TRAK)+IF(Kosovnica!I368=1,Kosovnica!D368+PRIBITEK_TRAK)+IF(Kosovnica!J368=1,Kosovnica!D368+PRIBITEK_TRAK))/1000)*Kosovnica!E368,0)</f>
        <v>0</v>
      </c>
      <c r="Q365" s="78" t="str">
        <f t="shared" si="79"/>
        <v/>
      </c>
      <c r="R365" s="75"/>
      <c r="S365" s="77">
        <f>IF(X365=TRUE,((IF(Kosovnica!G368=2,Kosovnica!C368+PRIBITEK_TRAK)+IF(Kosovnica!H368=2,Kosovnica!C368+PRIBITEK_TRAK)+IF(Kosovnica!I368=2,Kosovnica!D368+PRIBITEK_TRAK)+IF(Kosovnica!J368=2,Kosovnica!D368+PRIBITEK_TRAK))/1000)*Kosovnica!E368,0)</f>
        <v>0</v>
      </c>
      <c r="T365" s="78" t="str">
        <f t="shared" si="80"/>
        <v/>
      </c>
      <c r="U365" s="47"/>
      <c r="V365" s="7" t="str">
        <f t="shared" si="81"/>
        <v/>
      </c>
      <c r="W365" s="7" t="str">
        <f t="shared" si="71"/>
        <v/>
      </c>
      <c r="X365" s="7" t="str" cm="1">
        <f t="array" ref="X365">IF(B365&lt;&gt;"",IF(SUMPRODUCT(--(ISNUMBER(SEARCH(LEPI36, Kosovnica!K368)))) &gt; 0, TRUE, FALSE),"")</f>
        <v/>
      </c>
      <c r="Z365" s="48" t="str">
        <f t="shared" si="82"/>
        <v/>
      </c>
      <c r="AA365" s="7">
        <f t="shared" si="83"/>
        <v>0</v>
      </c>
    </row>
    <row r="366" spans="1:27" ht="15" x14ac:dyDescent="0.2">
      <c r="A366" s="44">
        <f t="shared" si="72"/>
        <v>354</v>
      </c>
      <c r="B366" s="45" t="str">
        <f>IF(Kosovnica!B369&lt;&gt;"",Kosovnica!B369,"")</f>
        <v/>
      </c>
      <c r="C366" s="46" t="str">
        <f>IF(Kosovnica!L369&lt;&gt;"",Kosovnica!L369,"")</f>
        <v/>
      </c>
      <c r="D366" s="74" t="str">
        <f>IF(B366&lt;&gt;"",(((Kosovnica!C369)*(Kosovnica!D369))*Kosovnica!E369*(IF(X366=TRUE,2,1)))/1000000,"")</f>
        <v/>
      </c>
      <c r="E366" s="74" t="str">
        <f t="shared" si="73"/>
        <v/>
      </c>
      <c r="F366" s="80" t="str">
        <f t="shared" si="74"/>
        <v/>
      </c>
      <c r="G366" s="74" t="str">
        <f t="shared" si="75"/>
        <v/>
      </c>
      <c r="H366" s="76" t="str">
        <f t="shared" si="76"/>
        <v/>
      </c>
      <c r="I366" s="76"/>
      <c r="J366" s="77">
        <f>IF(X366=FALSE,((IF(Kosovnica!G369=1,Kosovnica!C369+PRIBITEK_TRAK)+IF(Kosovnica!H369=1,Kosovnica!C369+PRIBITEK_TRAK)+IF(Kosovnica!I369=1,Kosovnica!D369+PRIBITEK_TRAK)+IF(Kosovnica!J369=1,Kosovnica!D369+PRIBITEK_TRAK))/1000)*Kosovnica!E369,0)</f>
        <v>0</v>
      </c>
      <c r="K366" s="78" t="str">
        <f t="shared" si="77"/>
        <v/>
      </c>
      <c r="L366" s="75"/>
      <c r="M366" s="77">
        <f>IF(X366=FALSE,((IF(Kosovnica!G369=2,Kosovnica!C369+PRIBITEK_TRAK)+IF(Kosovnica!H369=2,Kosovnica!C369+PRIBITEK_TRAK)+IF(Kosovnica!I369=2,Kosovnica!D369+PRIBITEK_TRAK)+IF(Kosovnica!J369=2,Kosovnica!D369+PRIBITEK_TRAK))/1000)*Kosovnica!E369,0)</f>
        <v>0</v>
      </c>
      <c r="N366" s="78" t="str">
        <f t="shared" si="78"/>
        <v/>
      </c>
      <c r="O366" s="75"/>
      <c r="P366" s="77">
        <f>IF(X366=TRUE,((IF(Kosovnica!G369=1,Kosovnica!C369+PRIBITEK_TRAK)+IF(Kosovnica!H369=1,Kosovnica!C369+PRIBITEK_TRAK)+IF(Kosovnica!I369=1,Kosovnica!D369+PRIBITEK_TRAK)+IF(Kosovnica!J369=1,Kosovnica!D369+PRIBITEK_TRAK))/1000)*Kosovnica!E369,0)</f>
        <v>0</v>
      </c>
      <c r="Q366" s="78" t="str">
        <f t="shared" si="79"/>
        <v/>
      </c>
      <c r="R366" s="75"/>
      <c r="S366" s="77">
        <f>IF(X366=TRUE,((IF(Kosovnica!G369=2,Kosovnica!C369+PRIBITEK_TRAK)+IF(Kosovnica!H369=2,Kosovnica!C369+PRIBITEK_TRAK)+IF(Kosovnica!I369=2,Kosovnica!D369+PRIBITEK_TRAK)+IF(Kosovnica!J369=2,Kosovnica!D369+PRIBITEK_TRAK))/1000)*Kosovnica!E369,0)</f>
        <v>0</v>
      </c>
      <c r="T366" s="78" t="str">
        <f t="shared" si="80"/>
        <v/>
      </c>
      <c r="U366" s="47"/>
      <c r="V366" s="7" t="str">
        <f t="shared" si="81"/>
        <v/>
      </c>
      <c r="W366" s="7" t="str">
        <f t="shared" si="71"/>
        <v/>
      </c>
      <c r="X366" s="7" t="str" cm="1">
        <f t="array" ref="X366">IF(B366&lt;&gt;"",IF(SUMPRODUCT(--(ISNUMBER(SEARCH(LEPI36, Kosovnica!K369)))) &gt; 0, TRUE, FALSE),"")</f>
        <v/>
      </c>
      <c r="Z366" s="48" t="str">
        <f t="shared" si="82"/>
        <v/>
      </c>
      <c r="AA366" s="7">
        <f t="shared" si="83"/>
        <v>0</v>
      </c>
    </row>
    <row r="367" spans="1:27" ht="15" x14ac:dyDescent="0.2">
      <c r="A367" s="44">
        <f t="shared" si="72"/>
        <v>355</v>
      </c>
      <c r="B367" s="45" t="str">
        <f>IF(Kosovnica!B370&lt;&gt;"",Kosovnica!B370,"")</f>
        <v/>
      </c>
      <c r="C367" s="46" t="str">
        <f>IF(Kosovnica!L370&lt;&gt;"",Kosovnica!L370,"")</f>
        <v/>
      </c>
      <c r="D367" s="74" t="str">
        <f>IF(B367&lt;&gt;"",(((Kosovnica!C370)*(Kosovnica!D370))*Kosovnica!E370*(IF(X367=TRUE,2,1)))/1000000,"")</f>
        <v/>
      </c>
      <c r="E367" s="74" t="str">
        <f t="shared" si="73"/>
        <v/>
      </c>
      <c r="F367" s="80" t="str">
        <f t="shared" si="74"/>
        <v/>
      </c>
      <c r="G367" s="74" t="str">
        <f t="shared" si="75"/>
        <v/>
      </c>
      <c r="H367" s="76" t="str">
        <f t="shared" si="76"/>
        <v/>
      </c>
      <c r="I367" s="76"/>
      <c r="J367" s="77">
        <f>IF(X367=FALSE,((IF(Kosovnica!G370=1,Kosovnica!C370+PRIBITEK_TRAK)+IF(Kosovnica!H370=1,Kosovnica!C370+PRIBITEK_TRAK)+IF(Kosovnica!I370=1,Kosovnica!D370+PRIBITEK_TRAK)+IF(Kosovnica!J370=1,Kosovnica!D370+PRIBITEK_TRAK))/1000)*Kosovnica!E370,0)</f>
        <v>0</v>
      </c>
      <c r="K367" s="78" t="str">
        <f t="shared" si="77"/>
        <v/>
      </c>
      <c r="L367" s="75"/>
      <c r="M367" s="77">
        <f>IF(X367=FALSE,((IF(Kosovnica!G370=2,Kosovnica!C370+PRIBITEK_TRAK)+IF(Kosovnica!H370=2,Kosovnica!C370+PRIBITEK_TRAK)+IF(Kosovnica!I370=2,Kosovnica!D370+PRIBITEK_TRAK)+IF(Kosovnica!J370=2,Kosovnica!D370+PRIBITEK_TRAK))/1000)*Kosovnica!E370,0)</f>
        <v>0</v>
      </c>
      <c r="N367" s="78" t="str">
        <f t="shared" si="78"/>
        <v/>
      </c>
      <c r="O367" s="75"/>
      <c r="P367" s="77">
        <f>IF(X367=TRUE,((IF(Kosovnica!G370=1,Kosovnica!C370+PRIBITEK_TRAK)+IF(Kosovnica!H370=1,Kosovnica!C370+PRIBITEK_TRAK)+IF(Kosovnica!I370=1,Kosovnica!D370+PRIBITEK_TRAK)+IF(Kosovnica!J370=1,Kosovnica!D370+PRIBITEK_TRAK))/1000)*Kosovnica!E370,0)</f>
        <v>0</v>
      </c>
      <c r="Q367" s="78" t="str">
        <f t="shared" si="79"/>
        <v/>
      </c>
      <c r="R367" s="75"/>
      <c r="S367" s="77">
        <f>IF(X367=TRUE,((IF(Kosovnica!G370=2,Kosovnica!C370+PRIBITEK_TRAK)+IF(Kosovnica!H370=2,Kosovnica!C370+PRIBITEK_TRAK)+IF(Kosovnica!I370=2,Kosovnica!D370+PRIBITEK_TRAK)+IF(Kosovnica!J370=2,Kosovnica!D370+PRIBITEK_TRAK))/1000)*Kosovnica!E370,0)</f>
        <v>0</v>
      </c>
      <c r="T367" s="78" t="str">
        <f t="shared" si="80"/>
        <v/>
      </c>
      <c r="U367" s="47"/>
      <c r="V367" s="7" t="str">
        <f t="shared" si="81"/>
        <v/>
      </c>
      <c r="W367" s="7" t="str">
        <f t="shared" si="71"/>
        <v/>
      </c>
      <c r="X367" s="7" t="str" cm="1">
        <f t="array" ref="X367">IF(B367&lt;&gt;"",IF(SUMPRODUCT(--(ISNUMBER(SEARCH(LEPI36, Kosovnica!K370)))) &gt; 0, TRUE, FALSE),"")</f>
        <v/>
      </c>
      <c r="Z367" s="48" t="str">
        <f t="shared" si="82"/>
        <v/>
      </c>
      <c r="AA367" s="7">
        <f t="shared" si="83"/>
        <v>0</v>
      </c>
    </row>
    <row r="368" spans="1:27" ht="15" x14ac:dyDescent="0.2">
      <c r="A368" s="44">
        <f t="shared" si="72"/>
        <v>356</v>
      </c>
      <c r="B368" s="45" t="str">
        <f>IF(Kosovnica!B371&lt;&gt;"",Kosovnica!B371,"")</f>
        <v/>
      </c>
      <c r="C368" s="46" t="str">
        <f>IF(Kosovnica!L371&lt;&gt;"",Kosovnica!L371,"")</f>
        <v/>
      </c>
      <c r="D368" s="74" t="str">
        <f>IF(B368&lt;&gt;"",(((Kosovnica!C371)*(Kosovnica!D371))*Kosovnica!E371*(IF(X368=TRUE,2,1)))/1000000,"")</f>
        <v/>
      </c>
      <c r="E368" s="74" t="str">
        <f t="shared" si="73"/>
        <v/>
      </c>
      <c r="F368" s="80" t="str">
        <f t="shared" si="74"/>
        <v/>
      </c>
      <c r="G368" s="74" t="str">
        <f t="shared" si="75"/>
        <v/>
      </c>
      <c r="H368" s="76" t="str">
        <f t="shared" si="76"/>
        <v/>
      </c>
      <c r="I368" s="76"/>
      <c r="J368" s="77">
        <f>IF(X368=FALSE,((IF(Kosovnica!G371=1,Kosovnica!C371+PRIBITEK_TRAK)+IF(Kosovnica!H371=1,Kosovnica!C371+PRIBITEK_TRAK)+IF(Kosovnica!I371=1,Kosovnica!D371+PRIBITEK_TRAK)+IF(Kosovnica!J371=1,Kosovnica!D371+PRIBITEK_TRAK))/1000)*Kosovnica!E371,0)</f>
        <v>0</v>
      </c>
      <c r="K368" s="78" t="str">
        <f t="shared" si="77"/>
        <v/>
      </c>
      <c r="L368" s="75"/>
      <c r="M368" s="77">
        <f>IF(X368=FALSE,((IF(Kosovnica!G371=2,Kosovnica!C371+PRIBITEK_TRAK)+IF(Kosovnica!H371=2,Kosovnica!C371+PRIBITEK_TRAK)+IF(Kosovnica!I371=2,Kosovnica!D371+PRIBITEK_TRAK)+IF(Kosovnica!J371=2,Kosovnica!D371+PRIBITEK_TRAK))/1000)*Kosovnica!E371,0)</f>
        <v>0</v>
      </c>
      <c r="N368" s="78" t="str">
        <f t="shared" si="78"/>
        <v/>
      </c>
      <c r="O368" s="75"/>
      <c r="P368" s="77">
        <f>IF(X368=TRUE,((IF(Kosovnica!G371=1,Kosovnica!C371+PRIBITEK_TRAK)+IF(Kosovnica!H371=1,Kosovnica!C371+PRIBITEK_TRAK)+IF(Kosovnica!I371=1,Kosovnica!D371+PRIBITEK_TRAK)+IF(Kosovnica!J371=1,Kosovnica!D371+PRIBITEK_TRAK))/1000)*Kosovnica!E371,0)</f>
        <v>0</v>
      </c>
      <c r="Q368" s="78" t="str">
        <f t="shared" si="79"/>
        <v/>
      </c>
      <c r="R368" s="75"/>
      <c r="S368" s="77">
        <f>IF(X368=TRUE,((IF(Kosovnica!G371=2,Kosovnica!C371+PRIBITEK_TRAK)+IF(Kosovnica!H371=2,Kosovnica!C371+PRIBITEK_TRAK)+IF(Kosovnica!I371=2,Kosovnica!D371+PRIBITEK_TRAK)+IF(Kosovnica!J371=2,Kosovnica!D371+PRIBITEK_TRAK))/1000)*Kosovnica!E371,0)</f>
        <v>0</v>
      </c>
      <c r="T368" s="78" t="str">
        <f t="shared" si="80"/>
        <v/>
      </c>
      <c r="U368" s="47"/>
      <c r="V368" s="7" t="str">
        <f t="shared" si="81"/>
        <v/>
      </c>
      <c r="W368" s="7" t="str">
        <f t="shared" si="71"/>
        <v/>
      </c>
      <c r="X368" s="7" t="str" cm="1">
        <f t="array" ref="X368">IF(B368&lt;&gt;"",IF(SUMPRODUCT(--(ISNUMBER(SEARCH(LEPI36, Kosovnica!K371)))) &gt; 0, TRUE, FALSE),"")</f>
        <v/>
      </c>
      <c r="Z368" s="48" t="str">
        <f t="shared" si="82"/>
        <v/>
      </c>
      <c r="AA368" s="7">
        <f t="shared" si="83"/>
        <v>0</v>
      </c>
    </row>
    <row r="369" spans="1:27" ht="15" x14ac:dyDescent="0.2">
      <c r="A369" s="44">
        <f t="shared" si="72"/>
        <v>357</v>
      </c>
      <c r="B369" s="45" t="str">
        <f>IF(Kosovnica!B372&lt;&gt;"",Kosovnica!B372,"")</f>
        <v/>
      </c>
      <c r="C369" s="46" t="str">
        <f>IF(Kosovnica!L372&lt;&gt;"",Kosovnica!L372,"")</f>
        <v/>
      </c>
      <c r="D369" s="74" t="str">
        <f>IF(B369&lt;&gt;"",(((Kosovnica!C372)*(Kosovnica!D372))*Kosovnica!E372*(IF(X369=TRUE,2,1)))/1000000,"")</f>
        <v/>
      </c>
      <c r="E369" s="74" t="str">
        <f t="shared" si="73"/>
        <v/>
      </c>
      <c r="F369" s="80" t="str">
        <f t="shared" si="74"/>
        <v/>
      </c>
      <c r="G369" s="74" t="str">
        <f t="shared" si="75"/>
        <v/>
      </c>
      <c r="H369" s="76" t="str">
        <f t="shared" si="76"/>
        <v/>
      </c>
      <c r="I369" s="76"/>
      <c r="J369" s="77">
        <f>IF(X369=FALSE,((IF(Kosovnica!G372=1,Kosovnica!C372+PRIBITEK_TRAK)+IF(Kosovnica!H372=1,Kosovnica!C372+PRIBITEK_TRAK)+IF(Kosovnica!I372=1,Kosovnica!D372+PRIBITEK_TRAK)+IF(Kosovnica!J372=1,Kosovnica!D372+PRIBITEK_TRAK))/1000)*Kosovnica!E372,0)</f>
        <v>0</v>
      </c>
      <c r="K369" s="78" t="str">
        <f t="shared" si="77"/>
        <v/>
      </c>
      <c r="L369" s="75"/>
      <c r="M369" s="77">
        <f>IF(X369=FALSE,((IF(Kosovnica!G372=2,Kosovnica!C372+PRIBITEK_TRAK)+IF(Kosovnica!H372=2,Kosovnica!C372+PRIBITEK_TRAK)+IF(Kosovnica!I372=2,Kosovnica!D372+PRIBITEK_TRAK)+IF(Kosovnica!J372=2,Kosovnica!D372+PRIBITEK_TRAK))/1000)*Kosovnica!E372,0)</f>
        <v>0</v>
      </c>
      <c r="N369" s="78" t="str">
        <f t="shared" si="78"/>
        <v/>
      </c>
      <c r="O369" s="75"/>
      <c r="P369" s="77">
        <f>IF(X369=TRUE,((IF(Kosovnica!G372=1,Kosovnica!C372+PRIBITEK_TRAK)+IF(Kosovnica!H372=1,Kosovnica!C372+PRIBITEK_TRAK)+IF(Kosovnica!I372=1,Kosovnica!D372+PRIBITEK_TRAK)+IF(Kosovnica!J372=1,Kosovnica!D372+PRIBITEK_TRAK))/1000)*Kosovnica!E372,0)</f>
        <v>0</v>
      </c>
      <c r="Q369" s="78" t="str">
        <f t="shared" si="79"/>
        <v/>
      </c>
      <c r="R369" s="75"/>
      <c r="S369" s="77">
        <f>IF(X369=TRUE,((IF(Kosovnica!G372=2,Kosovnica!C372+PRIBITEK_TRAK)+IF(Kosovnica!H372=2,Kosovnica!C372+PRIBITEK_TRAK)+IF(Kosovnica!I372=2,Kosovnica!D372+PRIBITEK_TRAK)+IF(Kosovnica!J372=2,Kosovnica!D372+PRIBITEK_TRAK))/1000)*Kosovnica!E372,0)</f>
        <v>0</v>
      </c>
      <c r="T369" s="78" t="str">
        <f t="shared" si="80"/>
        <v/>
      </c>
      <c r="U369" s="47"/>
      <c r="V369" s="7" t="str">
        <f t="shared" si="81"/>
        <v/>
      </c>
      <c r="W369" s="7" t="str">
        <f t="shared" si="71"/>
        <v/>
      </c>
      <c r="X369" s="7" t="str" cm="1">
        <f t="array" ref="X369">IF(B369&lt;&gt;"",IF(SUMPRODUCT(--(ISNUMBER(SEARCH(LEPI36, Kosovnica!K372)))) &gt; 0, TRUE, FALSE),"")</f>
        <v/>
      </c>
      <c r="Z369" s="48" t="str">
        <f t="shared" si="82"/>
        <v/>
      </c>
      <c r="AA369" s="7">
        <f t="shared" si="83"/>
        <v>0</v>
      </c>
    </row>
    <row r="370" spans="1:27" ht="15" x14ac:dyDescent="0.2">
      <c r="A370" s="44">
        <f t="shared" si="72"/>
        <v>358</v>
      </c>
      <c r="B370" s="45" t="str">
        <f>IF(Kosovnica!B373&lt;&gt;"",Kosovnica!B373,"")</f>
        <v/>
      </c>
      <c r="C370" s="46" t="str">
        <f>IF(Kosovnica!L373&lt;&gt;"",Kosovnica!L373,"")</f>
        <v/>
      </c>
      <c r="D370" s="74" t="str">
        <f>IF(B370&lt;&gt;"",(((Kosovnica!C373)*(Kosovnica!D373))*Kosovnica!E373*(IF(X370=TRUE,2,1)))/1000000,"")</f>
        <v/>
      </c>
      <c r="E370" s="74" t="str">
        <f t="shared" si="73"/>
        <v/>
      </c>
      <c r="F370" s="80" t="str">
        <f t="shared" si="74"/>
        <v/>
      </c>
      <c r="G370" s="74" t="str">
        <f t="shared" si="75"/>
        <v/>
      </c>
      <c r="H370" s="76" t="str">
        <f t="shared" si="76"/>
        <v/>
      </c>
      <c r="I370" s="76"/>
      <c r="J370" s="77">
        <f>IF(X370=FALSE,((IF(Kosovnica!G373=1,Kosovnica!C373+PRIBITEK_TRAK)+IF(Kosovnica!H373=1,Kosovnica!C373+PRIBITEK_TRAK)+IF(Kosovnica!I373=1,Kosovnica!D373+PRIBITEK_TRAK)+IF(Kosovnica!J373=1,Kosovnica!D373+PRIBITEK_TRAK))/1000)*Kosovnica!E373,0)</f>
        <v>0</v>
      </c>
      <c r="K370" s="78" t="str">
        <f t="shared" si="77"/>
        <v/>
      </c>
      <c r="L370" s="75"/>
      <c r="M370" s="77">
        <f>IF(X370=FALSE,((IF(Kosovnica!G373=2,Kosovnica!C373+PRIBITEK_TRAK)+IF(Kosovnica!H373=2,Kosovnica!C373+PRIBITEK_TRAK)+IF(Kosovnica!I373=2,Kosovnica!D373+PRIBITEK_TRAK)+IF(Kosovnica!J373=2,Kosovnica!D373+PRIBITEK_TRAK))/1000)*Kosovnica!E373,0)</f>
        <v>0</v>
      </c>
      <c r="N370" s="78" t="str">
        <f t="shared" si="78"/>
        <v/>
      </c>
      <c r="O370" s="75"/>
      <c r="P370" s="77">
        <f>IF(X370=TRUE,((IF(Kosovnica!G373=1,Kosovnica!C373+PRIBITEK_TRAK)+IF(Kosovnica!H373=1,Kosovnica!C373+PRIBITEK_TRAK)+IF(Kosovnica!I373=1,Kosovnica!D373+PRIBITEK_TRAK)+IF(Kosovnica!J373=1,Kosovnica!D373+PRIBITEK_TRAK))/1000)*Kosovnica!E373,0)</f>
        <v>0</v>
      </c>
      <c r="Q370" s="78" t="str">
        <f t="shared" si="79"/>
        <v/>
      </c>
      <c r="R370" s="75"/>
      <c r="S370" s="77">
        <f>IF(X370=TRUE,((IF(Kosovnica!G373=2,Kosovnica!C373+PRIBITEK_TRAK)+IF(Kosovnica!H373=2,Kosovnica!C373+PRIBITEK_TRAK)+IF(Kosovnica!I373=2,Kosovnica!D373+PRIBITEK_TRAK)+IF(Kosovnica!J373=2,Kosovnica!D373+PRIBITEK_TRAK))/1000)*Kosovnica!E373,0)</f>
        <v>0</v>
      </c>
      <c r="T370" s="78" t="str">
        <f t="shared" si="80"/>
        <v/>
      </c>
      <c r="U370" s="47"/>
      <c r="V370" s="7" t="str">
        <f t="shared" si="81"/>
        <v/>
      </c>
      <c r="W370" s="7" t="str">
        <f t="shared" si="71"/>
        <v/>
      </c>
      <c r="X370" s="7" t="str" cm="1">
        <f t="array" ref="X370">IF(B370&lt;&gt;"",IF(SUMPRODUCT(--(ISNUMBER(SEARCH(LEPI36, Kosovnica!K373)))) &gt; 0, TRUE, FALSE),"")</f>
        <v/>
      </c>
      <c r="Z370" s="48" t="str">
        <f t="shared" si="82"/>
        <v/>
      </c>
      <c r="AA370" s="7">
        <f t="shared" si="83"/>
        <v>0</v>
      </c>
    </row>
    <row r="371" spans="1:27" ht="15" x14ac:dyDescent="0.2">
      <c r="A371" s="44">
        <f t="shared" si="72"/>
        <v>359</v>
      </c>
      <c r="B371" s="45" t="str">
        <f>IF(Kosovnica!B374&lt;&gt;"",Kosovnica!B374,"")</f>
        <v/>
      </c>
      <c r="C371" s="46" t="str">
        <f>IF(Kosovnica!L374&lt;&gt;"",Kosovnica!L374,"")</f>
        <v/>
      </c>
      <c r="D371" s="74" t="str">
        <f>IF(B371&lt;&gt;"",(((Kosovnica!C374)*(Kosovnica!D374))*Kosovnica!E374*(IF(X371=TRUE,2,1)))/1000000,"")</f>
        <v/>
      </c>
      <c r="E371" s="74" t="str">
        <f t="shared" si="73"/>
        <v/>
      </c>
      <c r="F371" s="80" t="str">
        <f t="shared" si="74"/>
        <v/>
      </c>
      <c r="G371" s="74" t="str">
        <f t="shared" si="75"/>
        <v/>
      </c>
      <c r="H371" s="76" t="str">
        <f t="shared" si="76"/>
        <v/>
      </c>
      <c r="I371" s="76"/>
      <c r="J371" s="77">
        <f>IF(X371=FALSE,((IF(Kosovnica!G374=1,Kosovnica!C374+PRIBITEK_TRAK)+IF(Kosovnica!H374=1,Kosovnica!C374+PRIBITEK_TRAK)+IF(Kosovnica!I374=1,Kosovnica!D374+PRIBITEK_TRAK)+IF(Kosovnica!J374=1,Kosovnica!D374+PRIBITEK_TRAK))/1000)*Kosovnica!E374,0)</f>
        <v>0</v>
      </c>
      <c r="K371" s="78" t="str">
        <f t="shared" si="77"/>
        <v/>
      </c>
      <c r="L371" s="75"/>
      <c r="M371" s="77">
        <f>IF(X371=FALSE,((IF(Kosovnica!G374=2,Kosovnica!C374+PRIBITEK_TRAK)+IF(Kosovnica!H374=2,Kosovnica!C374+PRIBITEK_TRAK)+IF(Kosovnica!I374=2,Kosovnica!D374+PRIBITEK_TRAK)+IF(Kosovnica!J374=2,Kosovnica!D374+PRIBITEK_TRAK))/1000)*Kosovnica!E374,0)</f>
        <v>0</v>
      </c>
      <c r="N371" s="78" t="str">
        <f t="shared" si="78"/>
        <v/>
      </c>
      <c r="O371" s="75"/>
      <c r="P371" s="77">
        <f>IF(X371=TRUE,((IF(Kosovnica!G374=1,Kosovnica!C374+PRIBITEK_TRAK)+IF(Kosovnica!H374=1,Kosovnica!C374+PRIBITEK_TRAK)+IF(Kosovnica!I374=1,Kosovnica!D374+PRIBITEK_TRAK)+IF(Kosovnica!J374=1,Kosovnica!D374+PRIBITEK_TRAK))/1000)*Kosovnica!E374,0)</f>
        <v>0</v>
      </c>
      <c r="Q371" s="78" t="str">
        <f t="shared" si="79"/>
        <v/>
      </c>
      <c r="R371" s="75"/>
      <c r="S371" s="77">
        <f>IF(X371=TRUE,((IF(Kosovnica!G374=2,Kosovnica!C374+PRIBITEK_TRAK)+IF(Kosovnica!H374=2,Kosovnica!C374+PRIBITEK_TRAK)+IF(Kosovnica!I374=2,Kosovnica!D374+PRIBITEK_TRAK)+IF(Kosovnica!J374=2,Kosovnica!D374+PRIBITEK_TRAK))/1000)*Kosovnica!E374,0)</f>
        <v>0</v>
      </c>
      <c r="T371" s="78" t="str">
        <f t="shared" si="80"/>
        <v/>
      </c>
      <c r="U371" s="47"/>
      <c r="V371" s="7" t="str">
        <f t="shared" si="81"/>
        <v/>
      </c>
      <c r="W371" s="7" t="str">
        <f t="shared" si="71"/>
        <v/>
      </c>
      <c r="X371" s="7" t="str" cm="1">
        <f t="array" ref="X371">IF(B371&lt;&gt;"",IF(SUMPRODUCT(--(ISNUMBER(SEARCH(LEPI36, Kosovnica!K374)))) &gt; 0, TRUE, FALSE),"")</f>
        <v/>
      </c>
      <c r="Z371" s="48" t="str">
        <f t="shared" si="82"/>
        <v/>
      </c>
      <c r="AA371" s="7">
        <f t="shared" si="83"/>
        <v>0</v>
      </c>
    </row>
    <row r="372" spans="1:27" ht="15" x14ac:dyDescent="0.2">
      <c r="A372" s="44">
        <f t="shared" si="72"/>
        <v>360</v>
      </c>
      <c r="B372" s="45" t="str">
        <f>IF(Kosovnica!B375&lt;&gt;"",Kosovnica!B375,"")</f>
        <v/>
      </c>
      <c r="C372" s="46" t="str">
        <f>IF(Kosovnica!L375&lt;&gt;"",Kosovnica!L375,"")</f>
        <v/>
      </c>
      <c r="D372" s="74" t="str">
        <f>IF(B372&lt;&gt;"",(((Kosovnica!C375)*(Kosovnica!D375))*Kosovnica!E375*(IF(X372=TRUE,2,1)))/1000000,"")</f>
        <v/>
      </c>
      <c r="E372" s="74" t="str">
        <f t="shared" si="73"/>
        <v/>
      </c>
      <c r="F372" s="80" t="str">
        <f t="shared" si="74"/>
        <v/>
      </c>
      <c r="G372" s="74" t="str">
        <f t="shared" si="75"/>
        <v/>
      </c>
      <c r="H372" s="76" t="str">
        <f t="shared" si="76"/>
        <v/>
      </c>
      <c r="I372" s="76"/>
      <c r="J372" s="77">
        <f>IF(X372=FALSE,((IF(Kosovnica!G375=1,Kosovnica!C375+PRIBITEK_TRAK)+IF(Kosovnica!H375=1,Kosovnica!C375+PRIBITEK_TRAK)+IF(Kosovnica!I375=1,Kosovnica!D375+PRIBITEK_TRAK)+IF(Kosovnica!J375=1,Kosovnica!D375+PRIBITEK_TRAK))/1000)*Kosovnica!E375,0)</f>
        <v>0</v>
      </c>
      <c r="K372" s="78" t="str">
        <f t="shared" si="77"/>
        <v/>
      </c>
      <c r="L372" s="75"/>
      <c r="M372" s="77">
        <f>IF(X372=FALSE,((IF(Kosovnica!G375=2,Kosovnica!C375+PRIBITEK_TRAK)+IF(Kosovnica!H375=2,Kosovnica!C375+PRIBITEK_TRAK)+IF(Kosovnica!I375=2,Kosovnica!D375+PRIBITEK_TRAK)+IF(Kosovnica!J375=2,Kosovnica!D375+PRIBITEK_TRAK))/1000)*Kosovnica!E375,0)</f>
        <v>0</v>
      </c>
      <c r="N372" s="78" t="str">
        <f t="shared" si="78"/>
        <v/>
      </c>
      <c r="O372" s="75"/>
      <c r="P372" s="77">
        <f>IF(X372=TRUE,((IF(Kosovnica!G375=1,Kosovnica!C375+PRIBITEK_TRAK)+IF(Kosovnica!H375=1,Kosovnica!C375+PRIBITEK_TRAK)+IF(Kosovnica!I375=1,Kosovnica!D375+PRIBITEK_TRAK)+IF(Kosovnica!J375=1,Kosovnica!D375+PRIBITEK_TRAK))/1000)*Kosovnica!E375,0)</f>
        <v>0</v>
      </c>
      <c r="Q372" s="78" t="str">
        <f t="shared" si="79"/>
        <v/>
      </c>
      <c r="R372" s="75"/>
      <c r="S372" s="77">
        <f>IF(X372=TRUE,((IF(Kosovnica!G375=2,Kosovnica!C375+PRIBITEK_TRAK)+IF(Kosovnica!H375=2,Kosovnica!C375+PRIBITEK_TRAK)+IF(Kosovnica!I375=2,Kosovnica!D375+PRIBITEK_TRAK)+IF(Kosovnica!J375=2,Kosovnica!D375+PRIBITEK_TRAK))/1000)*Kosovnica!E375,0)</f>
        <v>0</v>
      </c>
      <c r="T372" s="78" t="str">
        <f t="shared" si="80"/>
        <v/>
      </c>
      <c r="U372" s="47"/>
      <c r="V372" s="7" t="str">
        <f t="shared" si="81"/>
        <v/>
      </c>
      <c r="W372" s="7" t="str">
        <f t="shared" si="71"/>
        <v/>
      </c>
      <c r="X372" s="7" t="str" cm="1">
        <f t="array" ref="X372">IF(B372&lt;&gt;"",IF(SUMPRODUCT(--(ISNUMBER(SEARCH(LEPI36, Kosovnica!K375)))) &gt; 0, TRUE, FALSE),"")</f>
        <v/>
      </c>
      <c r="Z372" s="48" t="str">
        <f t="shared" si="82"/>
        <v/>
      </c>
      <c r="AA372" s="7">
        <f t="shared" si="83"/>
        <v>0</v>
      </c>
    </row>
    <row r="373" spans="1:27" ht="15" x14ac:dyDescent="0.2">
      <c r="A373" s="44">
        <f t="shared" si="72"/>
        <v>361</v>
      </c>
      <c r="B373" s="45" t="str">
        <f>IF(Kosovnica!B376&lt;&gt;"",Kosovnica!B376,"")</f>
        <v/>
      </c>
      <c r="C373" s="46" t="str">
        <f>IF(Kosovnica!L376&lt;&gt;"",Kosovnica!L376,"")</f>
        <v/>
      </c>
      <c r="D373" s="74" t="str">
        <f>IF(B373&lt;&gt;"",(((Kosovnica!C376)*(Kosovnica!D376))*Kosovnica!E376*(IF(X373=TRUE,2,1)))/1000000,"")</f>
        <v/>
      </c>
      <c r="E373" s="74" t="str">
        <f t="shared" si="73"/>
        <v/>
      </c>
      <c r="F373" s="80" t="str">
        <f t="shared" si="74"/>
        <v/>
      </c>
      <c r="G373" s="74" t="str">
        <f t="shared" si="75"/>
        <v/>
      </c>
      <c r="H373" s="76" t="str">
        <f t="shared" si="76"/>
        <v/>
      </c>
      <c r="I373" s="76"/>
      <c r="J373" s="77">
        <f>IF(X373=FALSE,((IF(Kosovnica!G376=1,Kosovnica!C376+PRIBITEK_TRAK)+IF(Kosovnica!H376=1,Kosovnica!C376+PRIBITEK_TRAK)+IF(Kosovnica!I376=1,Kosovnica!D376+PRIBITEK_TRAK)+IF(Kosovnica!J376=1,Kosovnica!D376+PRIBITEK_TRAK))/1000)*Kosovnica!E376,0)</f>
        <v>0</v>
      </c>
      <c r="K373" s="78" t="str">
        <f t="shared" si="77"/>
        <v/>
      </c>
      <c r="L373" s="75"/>
      <c r="M373" s="77">
        <f>IF(X373=FALSE,((IF(Kosovnica!G376=2,Kosovnica!C376+PRIBITEK_TRAK)+IF(Kosovnica!H376=2,Kosovnica!C376+PRIBITEK_TRAK)+IF(Kosovnica!I376=2,Kosovnica!D376+PRIBITEK_TRAK)+IF(Kosovnica!J376=2,Kosovnica!D376+PRIBITEK_TRAK))/1000)*Kosovnica!E376,0)</f>
        <v>0</v>
      </c>
      <c r="N373" s="78" t="str">
        <f t="shared" si="78"/>
        <v/>
      </c>
      <c r="O373" s="75"/>
      <c r="P373" s="77">
        <f>IF(X373=TRUE,((IF(Kosovnica!G376=1,Kosovnica!C376+PRIBITEK_TRAK)+IF(Kosovnica!H376=1,Kosovnica!C376+PRIBITEK_TRAK)+IF(Kosovnica!I376=1,Kosovnica!D376+PRIBITEK_TRAK)+IF(Kosovnica!J376=1,Kosovnica!D376+PRIBITEK_TRAK))/1000)*Kosovnica!E376,0)</f>
        <v>0</v>
      </c>
      <c r="Q373" s="78" t="str">
        <f t="shared" si="79"/>
        <v/>
      </c>
      <c r="R373" s="75"/>
      <c r="S373" s="77">
        <f>IF(X373=TRUE,((IF(Kosovnica!G376=2,Kosovnica!C376+PRIBITEK_TRAK)+IF(Kosovnica!H376=2,Kosovnica!C376+PRIBITEK_TRAK)+IF(Kosovnica!I376=2,Kosovnica!D376+PRIBITEK_TRAK)+IF(Kosovnica!J376=2,Kosovnica!D376+PRIBITEK_TRAK))/1000)*Kosovnica!E376,0)</f>
        <v>0</v>
      </c>
      <c r="T373" s="78" t="str">
        <f t="shared" si="80"/>
        <v/>
      </c>
      <c r="U373" s="47"/>
      <c r="V373" s="7" t="str">
        <f t="shared" si="81"/>
        <v/>
      </c>
      <c r="W373" s="7" t="str">
        <f t="shared" si="71"/>
        <v/>
      </c>
      <c r="X373" s="7" t="str" cm="1">
        <f t="array" ref="X373">IF(B373&lt;&gt;"",IF(SUMPRODUCT(--(ISNUMBER(SEARCH(LEPI36, Kosovnica!K376)))) &gt; 0, TRUE, FALSE),"")</f>
        <v/>
      </c>
      <c r="Z373" s="48" t="str">
        <f t="shared" si="82"/>
        <v/>
      </c>
      <c r="AA373" s="7">
        <f t="shared" si="83"/>
        <v>0</v>
      </c>
    </row>
    <row r="374" spans="1:27" ht="15" x14ac:dyDescent="0.2">
      <c r="A374" s="44">
        <f t="shared" si="72"/>
        <v>362</v>
      </c>
      <c r="B374" s="45" t="str">
        <f>IF(Kosovnica!B377&lt;&gt;"",Kosovnica!B377,"")</f>
        <v/>
      </c>
      <c r="C374" s="46" t="str">
        <f>IF(Kosovnica!L377&lt;&gt;"",Kosovnica!L377,"")</f>
        <v/>
      </c>
      <c r="D374" s="74" t="str">
        <f>IF(B374&lt;&gt;"",(((Kosovnica!C377)*(Kosovnica!D377))*Kosovnica!E377*(IF(X374=TRUE,2,1)))/1000000,"")</f>
        <v/>
      </c>
      <c r="E374" s="74" t="str">
        <f t="shared" si="73"/>
        <v/>
      </c>
      <c r="F374" s="80" t="str">
        <f t="shared" si="74"/>
        <v/>
      </c>
      <c r="G374" s="74" t="str">
        <f t="shared" si="75"/>
        <v/>
      </c>
      <c r="H374" s="76" t="str">
        <f t="shared" si="76"/>
        <v/>
      </c>
      <c r="I374" s="76"/>
      <c r="J374" s="77">
        <f>IF(X374=FALSE,((IF(Kosovnica!G377=1,Kosovnica!C377+PRIBITEK_TRAK)+IF(Kosovnica!H377=1,Kosovnica!C377+PRIBITEK_TRAK)+IF(Kosovnica!I377=1,Kosovnica!D377+PRIBITEK_TRAK)+IF(Kosovnica!J377=1,Kosovnica!D377+PRIBITEK_TRAK))/1000)*Kosovnica!E377,0)</f>
        <v>0</v>
      </c>
      <c r="K374" s="78" t="str">
        <f t="shared" si="77"/>
        <v/>
      </c>
      <c r="L374" s="75"/>
      <c r="M374" s="77">
        <f>IF(X374=FALSE,((IF(Kosovnica!G377=2,Kosovnica!C377+PRIBITEK_TRAK)+IF(Kosovnica!H377=2,Kosovnica!C377+PRIBITEK_TRAK)+IF(Kosovnica!I377=2,Kosovnica!D377+PRIBITEK_TRAK)+IF(Kosovnica!J377=2,Kosovnica!D377+PRIBITEK_TRAK))/1000)*Kosovnica!E377,0)</f>
        <v>0</v>
      </c>
      <c r="N374" s="78" t="str">
        <f t="shared" si="78"/>
        <v/>
      </c>
      <c r="O374" s="75"/>
      <c r="P374" s="77">
        <f>IF(X374=TRUE,((IF(Kosovnica!G377=1,Kosovnica!C377+PRIBITEK_TRAK)+IF(Kosovnica!H377=1,Kosovnica!C377+PRIBITEK_TRAK)+IF(Kosovnica!I377=1,Kosovnica!D377+PRIBITEK_TRAK)+IF(Kosovnica!J377=1,Kosovnica!D377+PRIBITEK_TRAK))/1000)*Kosovnica!E377,0)</f>
        <v>0</v>
      </c>
      <c r="Q374" s="78" t="str">
        <f t="shared" si="79"/>
        <v/>
      </c>
      <c r="R374" s="75"/>
      <c r="S374" s="77">
        <f>IF(X374=TRUE,((IF(Kosovnica!G377=2,Kosovnica!C377+PRIBITEK_TRAK)+IF(Kosovnica!H377=2,Kosovnica!C377+PRIBITEK_TRAK)+IF(Kosovnica!I377=2,Kosovnica!D377+PRIBITEK_TRAK)+IF(Kosovnica!J377=2,Kosovnica!D377+PRIBITEK_TRAK))/1000)*Kosovnica!E377,0)</f>
        <v>0</v>
      </c>
      <c r="T374" s="78" t="str">
        <f t="shared" si="80"/>
        <v/>
      </c>
      <c r="U374" s="47"/>
      <c r="V374" s="7" t="str">
        <f t="shared" si="81"/>
        <v/>
      </c>
      <c r="W374" s="7" t="str">
        <f t="shared" si="71"/>
        <v/>
      </c>
      <c r="X374" s="7" t="str" cm="1">
        <f t="array" ref="X374">IF(B374&lt;&gt;"",IF(SUMPRODUCT(--(ISNUMBER(SEARCH(LEPI36, Kosovnica!K377)))) &gt; 0, TRUE, FALSE),"")</f>
        <v/>
      </c>
      <c r="Z374" s="48" t="str">
        <f t="shared" si="82"/>
        <v/>
      </c>
      <c r="AA374" s="7">
        <f t="shared" si="83"/>
        <v>0</v>
      </c>
    </row>
    <row r="375" spans="1:27" ht="15" x14ac:dyDescent="0.2">
      <c r="A375" s="44">
        <f t="shared" si="72"/>
        <v>363</v>
      </c>
      <c r="B375" s="45" t="str">
        <f>IF(Kosovnica!B378&lt;&gt;"",Kosovnica!B378,"")</f>
        <v/>
      </c>
      <c r="C375" s="46" t="str">
        <f>IF(Kosovnica!L378&lt;&gt;"",Kosovnica!L378,"")</f>
        <v/>
      </c>
      <c r="D375" s="74" t="str">
        <f>IF(B375&lt;&gt;"",(((Kosovnica!C378)*(Kosovnica!D378))*Kosovnica!E378*(IF(X375=TRUE,2,1)))/1000000,"")</f>
        <v/>
      </c>
      <c r="E375" s="74" t="str">
        <f t="shared" si="73"/>
        <v/>
      </c>
      <c r="F375" s="80" t="str">
        <f t="shared" si="74"/>
        <v/>
      </c>
      <c r="G375" s="74" t="str">
        <f t="shared" si="75"/>
        <v/>
      </c>
      <c r="H375" s="76" t="str">
        <f t="shared" si="76"/>
        <v/>
      </c>
      <c r="I375" s="76"/>
      <c r="J375" s="77">
        <f>IF(X375=FALSE,((IF(Kosovnica!G378=1,Kosovnica!C378+PRIBITEK_TRAK)+IF(Kosovnica!H378=1,Kosovnica!C378+PRIBITEK_TRAK)+IF(Kosovnica!I378=1,Kosovnica!D378+PRIBITEK_TRAK)+IF(Kosovnica!J378=1,Kosovnica!D378+PRIBITEK_TRAK))/1000)*Kosovnica!E378,0)</f>
        <v>0</v>
      </c>
      <c r="K375" s="78" t="str">
        <f t="shared" si="77"/>
        <v/>
      </c>
      <c r="L375" s="75"/>
      <c r="M375" s="77">
        <f>IF(X375=FALSE,((IF(Kosovnica!G378=2,Kosovnica!C378+PRIBITEK_TRAK)+IF(Kosovnica!H378=2,Kosovnica!C378+PRIBITEK_TRAK)+IF(Kosovnica!I378=2,Kosovnica!D378+PRIBITEK_TRAK)+IF(Kosovnica!J378=2,Kosovnica!D378+PRIBITEK_TRAK))/1000)*Kosovnica!E378,0)</f>
        <v>0</v>
      </c>
      <c r="N375" s="78" t="str">
        <f t="shared" si="78"/>
        <v/>
      </c>
      <c r="O375" s="75"/>
      <c r="P375" s="77">
        <f>IF(X375=TRUE,((IF(Kosovnica!G378=1,Kosovnica!C378+PRIBITEK_TRAK)+IF(Kosovnica!H378=1,Kosovnica!C378+PRIBITEK_TRAK)+IF(Kosovnica!I378=1,Kosovnica!D378+PRIBITEK_TRAK)+IF(Kosovnica!J378=1,Kosovnica!D378+PRIBITEK_TRAK))/1000)*Kosovnica!E378,0)</f>
        <v>0</v>
      </c>
      <c r="Q375" s="78" t="str">
        <f t="shared" si="79"/>
        <v/>
      </c>
      <c r="R375" s="75"/>
      <c r="S375" s="77">
        <f>IF(X375=TRUE,((IF(Kosovnica!G378=2,Kosovnica!C378+PRIBITEK_TRAK)+IF(Kosovnica!H378=2,Kosovnica!C378+PRIBITEK_TRAK)+IF(Kosovnica!I378=2,Kosovnica!D378+PRIBITEK_TRAK)+IF(Kosovnica!J378=2,Kosovnica!D378+PRIBITEK_TRAK))/1000)*Kosovnica!E378,0)</f>
        <v>0</v>
      </c>
      <c r="T375" s="78" t="str">
        <f t="shared" si="80"/>
        <v/>
      </c>
      <c r="U375" s="47"/>
      <c r="V375" s="7" t="str">
        <f t="shared" si="81"/>
        <v/>
      </c>
      <c r="W375" s="7" t="str">
        <f t="shared" si="71"/>
        <v/>
      </c>
      <c r="X375" s="7" t="str" cm="1">
        <f t="array" ref="X375">IF(B375&lt;&gt;"",IF(SUMPRODUCT(--(ISNUMBER(SEARCH(LEPI36, Kosovnica!K378)))) &gt; 0, TRUE, FALSE),"")</f>
        <v/>
      </c>
      <c r="Z375" s="48" t="str">
        <f t="shared" si="82"/>
        <v/>
      </c>
      <c r="AA375" s="7">
        <f t="shared" si="83"/>
        <v>0</v>
      </c>
    </row>
    <row r="376" spans="1:27" ht="15" x14ac:dyDescent="0.2">
      <c r="A376" s="44">
        <f t="shared" si="72"/>
        <v>364</v>
      </c>
      <c r="B376" s="45" t="str">
        <f>IF(Kosovnica!B379&lt;&gt;"",Kosovnica!B379,"")</f>
        <v/>
      </c>
      <c r="C376" s="46" t="str">
        <f>IF(Kosovnica!L379&lt;&gt;"",Kosovnica!L379,"")</f>
        <v/>
      </c>
      <c r="D376" s="74" t="str">
        <f>IF(B376&lt;&gt;"",(((Kosovnica!C379)*(Kosovnica!D379))*Kosovnica!E379*(IF(X376=TRUE,2,1)))/1000000,"")</f>
        <v/>
      </c>
      <c r="E376" s="74" t="str">
        <f t="shared" si="73"/>
        <v/>
      </c>
      <c r="F376" s="80" t="str">
        <f t="shared" si="74"/>
        <v/>
      </c>
      <c r="G376" s="74" t="str">
        <f t="shared" si="75"/>
        <v/>
      </c>
      <c r="H376" s="76" t="str">
        <f t="shared" si="76"/>
        <v/>
      </c>
      <c r="I376" s="76"/>
      <c r="J376" s="77">
        <f>IF(X376=FALSE,((IF(Kosovnica!G379=1,Kosovnica!C379+PRIBITEK_TRAK)+IF(Kosovnica!H379=1,Kosovnica!C379+PRIBITEK_TRAK)+IF(Kosovnica!I379=1,Kosovnica!D379+PRIBITEK_TRAK)+IF(Kosovnica!J379=1,Kosovnica!D379+PRIBITEK_TRAK))/1000)*Kosovnica!E379,0)</f>
        <v>0</v>
      </c>
      <c r="K376" s="78" t="str">
        <f t="shared" si="77"/>
        <v/>
      </c>
      <c r="L376" s="75"/>
      <c r="M376" s="77">
        <f>IF(X376=FALSE,((IF(Kosovnica!G379=2,Kosovnica!C379+PRIBITEK_TRAK)+IF(Kosovnica!H379=2,Kosovnica!C379+PRIBITEK_TRAK)+IF(Kosovnica!I379=2,Kosovnica!D379+PRIBITEK_TRAK)+IF(Kosovnica!J379=2,Kosovnica!D379+PRIBITEK_TRAK))/1000)*Kosovnica!E379,0)</f>
        <v>0</v>
      </c>
      <c r="N376" s="78" t="str">
        <f t="shared" si="78"/>
        <v/>
      </c>
      <c r="O376" s="75"/>
      <c r="P376" s="77">
        <f>IF(X376=TRUE,((IF(Kosovnica!G379=1,Kosovnica!C379+PRIBITEK_TRAK)+IF(Kosovnica!H379=1,Kosovnica!C379+PRIBITEK_TRAK)+IF(Kosovnica!I379=1,Kosovnica!D379+PRIBITEK_TRAK)+IF(Kosovnica!J379=1,Kosovnica!D379+PRIBITEK_TRAK))/1000)*Kosovnica!E379,0)</f>
        <v>0</v>
      </c>
      <c r="Q376" s="78" t="str">
        <f t="shared" si="79"/>
        <v/>
      </c>
      <c r="R376" s="75"/>
      <c r="S376" s="77">
        <f>IF(X376=TRUE,((IF(Kosovnica!G379=2,Kosovnica!C379+PRIBITEK_TRAK)+IF(Kosovnica!H379=2,Kosovnica!C379+PRIBITEK_TRAK)+IF(Kosovnica!I379=2,Kosovnica!D379+PRIBITEK_TRAK)+IF(Kosovnica!J379=2,Kosovnica!D379+PRIBITEK_TRAK))/1000)*Kosovnica!E379,0)</f>
        <v>0</v>
      </c>
      <c r="T376" s="78" t="str">
        <f t="shared" si="80"/>
        <v/>
      </c>
      <c r="U376" s="47"/>
      <c r="V376" s="7" t="str">
        <f t="shared" si="81"/>
        <v/>
      </c>
      <c r="W376" s="7" t="str">
        <f t="shared" si="71"/>
        <v/>
      </c>
      <c r="X376" s="7" t="str" cm="1">
        <f t="array" ref="X376">IF(B376&lt;&gt;"",IF(SUMPRODUCT(--(ISNUMBER(SEARCH(LEPI36, Kosovnica!K379)))) &gt; 0, TRUE, FALSE),"")</f>
        <v/>
      </c>
      <c r="Z376" s="48" t="str">
        <f t="shared" si="82"/>
        <v/>
      </c>
      <c r="AA376" s="7">
        <f t="shared" si="83"/>
        <v>0</v>
      </c>
    </row>
    <row r="377" spans="1:27" ht="15" x14ac:dyDescent="0.2">
      <c r="A377" s="44">
        <f t="shared" si="72"/>
        <v>365</v>
      </c>
      <c r="B377" s="45" t="str">
        <f>IF(Kosovnica!B380&lt;&gt;"",Kosovnica!B380,"")</f>
        <v/>
      </c>
      <c r="C377" s="46" t="str">
        <f>IF(Kosovnica!L380&lt;&gt;"",Kosovnica!L380,"")</f>
        <v/>
      </c>
      <c r="D377" s="74" t="str">
        <f>IF(B377&lt;&gt;"",(((Kosovnica!C380)*(Kosovnica!D380))*Kosovnica!E380*(IF(X377=TRUE,2,1)))/1000000,"")</f>
        <v/>
      </c>
      <c r="E377" s="74" t="str">
        <f t="shared" si="73"/>
        <v/>
      </c>
      <c r="F377" s="80" t="str">
        <f t="shared" si="74"/>
        <v/>
      </c>
      <c r="G377" s="74" t="str">
        <f t="shared" si="75"/>
        <v/>
      </c>
      <c r="H377" s="76" t="str">
        <f t="shared" si="76"/>
        <v/>
      </c>
      <c r="I377" s="76"/>
      <c r="J377" s="77">
        <f>IF(X377=FALSE,((IF(Kosovnica!G380=1,Kosovnica!C380+PRIBITEK_TRAK)+IF(Kosovnica!H380=1,Kosovnica!C380+PRIBITEK_TRAK)+IF(Kosovnica!I380=1,Kosovnica!D380+PRIBITEK_TRAK)+IF(Kosovnica!J380=1,Kosovnica!D380+PRIBITEK_TRAK))/1000)*Kosovnica!E380,0)</f>
        <v>0</v>
      </c>
      <c r="K377" s="78" t="str">
        <f t="shared" si="77"/>
        <v/>
      </c>
      <c r="L377" s="75"/>
      <c r="M377" s="77">
        <f>IF(X377=FALSE,((IF(Kosovnica!G380=2,Kosovnica!C380+PRIBITEK_TRAK)+IF(Kosovnica!H380=2,Kosovnica!C380+PRIBITEK_TRAK)+IF(Kosovnica!I380=2,Kosovnica!D380+PRIBITEK_TRAK)+IF(Kosovnica!J380=2,Kosovnica!D380+PRIBITEK_TRAK))/1000)*Kosovnica!E380,0)</f>
        <v>0</v>
      </c>
      <c r="N377" s="78" t="str">
        <f t="shared" si="78"/>
        <v/>
      </c>
      <c r="O377" s="75"/>
      <c r="P377" s="77">
        <f>IF(X377=TRUE,((IF(Kosovnica!G380=1,Kosovnica!C380+PRIBITEK_TRAK)+IF(Kosovnica!H380=1,Kosovnica!C380+PRIBITEK_TRAK)+IF(Kosovnica!I380=1,Kosovnica!D380+PRIBITEK_TRAK)+IF(Kosovnica!J380=1,Kosovnica!D380+PRIBITEK_TRAK))/1000)*Kosovnica!E380,0)</f>
        <v>0</v>
      </c>
      <c r="Q377" s="78" t="str">
        <f t="shared" si="79"/>
        <v/>
      </c>
      <c r="R377" s="75"/>
      <c r="S377" s="77">
        <f>IF(X377=TRUE,((IF(Kosovnica!G380=2,Kosovnica!C380+PRIBITEK_TRAK)+IF(Kosovnica!H380=2,Kosovnica!C380+PRIBITEK_TRAK)+IF(Kosovnica!I380=2,Kosovnica!D380+PRIBITEK_TRAK)+IF(Kosovnica!J380=2,Kosovnica!D380+PRIBITEK_TRAK))/1000)*Kosovnica!E380,0)</f>
        <v>0</v>
      </c>
      <c r="T377" s="78" t="str">
        <f t="shared" si="80"/>
        <v/>
      </c>
      <c r="U377" s="47"/>
      <c r="V377" s="7" t="str">
        <f t="shared" si="81"/>
        <v/>
      </c>
      <c r="W377" s="7" t="str">
        <f t="shared" si="71"/>
        <v/>
      </c>
      <c r="X377" s="7" t="str" cm="1">
        <f t="array" ref="X377">IF(B377&lt;&gt;"",IF(SUMPRODUCT(--(ISNUMBER(SEARCH(LEPI36, Kosovnica!K380)))) &gt; 0, TRUE, FALSE),"")</f>
        <v/>
      </c>
      <c r="Z377" s="48" t="str">
        <f t="shared" si="82"/>
        <v/>
      </c>
      <c r="AA377" s="7">
        <f t="shared" si="83"/>
        <v>0</v>
      </c>
    </row>
    <row r="378" spans="1:27" ht="15" x14ac:dyDescent="0.2">
      <c r="A378" s="44">
        <f t="shared" si="72"/>
        <v>366</v>
      </c>
      <c r="B378" s="45" t="str">
        <f>IF(Kosovnica!B381&lt;&gt;"",Kosovnica!B381,"")</f>
        <v/>
      </c>
      <c r="C378" s="46" t="str">
        <f>IF(Kosovnica!L381&lt;&gt;"",Kosovnica!L381,"")</f>
        <v/>
      </c>
      <c r="D378" s="74" t="str">
        <f>IF(B378&lt;&gt;"",(((Kosovnica!C381)*(Kosovnica!D381))*Kosovnica!E381*(IF(X378=TRUE,2,1)))/1000000,"")</f>
        <v/>
      </c>
      <c r="E378" s="74" t="str">
        <f t="shared" si="73"/>
        <v/>
      </c>
      <c r="F378" s="80" t="str">
        <f t="shared" si="74"/>
        <v/>
      </c>
      <c r="G378" s="74" t="str">
        <f t="shared" si="75"/>
        <v/>
      </c>
      <c r="H378" s="76" t="str">
        <f t="shared" si="76"/>
        <v/>
      </c>
      <c r="I378" s="76"/>
      <c r="J378" s="77">
        <f>IF(X378=FALSE,((IF(Kosovnica!G381=1,Kosovnica!C381+PRIBITEK_TRAK)+IF(Kosovnica!H381=1,Kosovnica!C381+PRIBITEK_TRAK)+IF(Kosovnica!I381=1,Kosovnica!D381+PRIBITEK_TRAK)+IF(Kosovnica!J381=1,Kosovnica!D381+PRIBITEK_TRAK))/1000)*Kosovnica!E381,0)</f>
        <v>0</v>
      </c>
      <c r="K378" s="78" t="str">
        <f t="shared" si="77"/>
        <v/>
      </c>
      <c r="L378" s="75"/>
      <c r="M378" s="77">
        <f>IF(X378=FALSE,((IF(Kosovnica!G381=2,Kosovnica!C381+PRIBITEK_TRAK)+IF(Kosovnica!H381=2,Kosovnica!C381+PRIBITEK_TRAK)+IF(Kosovnica!I381=2,Kosovnica!D381+PRIBITEK_TRAK)+IF(Kosovnica!J381=2,Kosovnica!D381+PRIBITEK_TRAK))/1000)*Kosovnica!E381,0)</f>
        <v>0</v>
      </c>
      <c r="N378" s="78" t="str">
        <f t="shared" si="78"/>
        <v/>
      </c>
      <c r="O378" s="75"/>
      <c r="P378" s="77">
        <f>IF(X378=TRUE,((IF(Kosovnica!G381=1,Kosovnica!C381+PRIBITEK_TRAK)+IF(Kosovnica!H381=1,Kosovnica!C381+PRIBITEK_TRAK)+IF(Kosovnica!I381=1,Kosovnica!D381+PRIBITEK_TRAK)+IF(Kosovnica!J381=1,Kosovnica!D381+PRIBITEK_TRAK))/1000)*Kosovnica!E381,0)</f>
        <v>0</v>
      </c>
      <c r="Q378" s="78" t="str">
        <f t="shared" si="79"/>
        <v/>
      </c>
      <c r="R378" s="75"/>
      <c r="S378" s="77">
        <f>IF(X378=TRUE,((IF(Kosovnica!G381=2,Kosovnica!C381+PRIBITEK_TRAK)+IF(Kosovnica!H381=2,Kosovnica!C381+PRIBITEK_TRAK)+IF(Kosovnica!I381=2,Kosovnica!D381+PRIBITEK_TRAK)+IF(Kosovnica!J381=2,Kosovnica!D381+PRIBITEK_TRAK))/1000)*Kosovnica!E381,0)</f>
        <v>0</v>
      </c>
      <c r="T378" s="78" t="str">
        <f t="shared" si="80"/>
        <v/>
      </c>
      <c r="U378" s="47"/>
      <c r="V378" s="7" t="str">
        <f t="shared" si="81"/>
        <v/>
      </c>
      <c r="W378" s="7" t="str">
        <f t="shared" si="71"/>
        <v/>
      </c>
      <c r="X378" s="7" t="str" cm="1">
        <f t="array" ref="X378">IF(B378&lt;&gt;"",IF(SUMPRODUCT(--(ISNUMBER(SEARCH(LEPI36, Kosovnica!K381)))) &gt; 0, TRUE, FALSE),"")</f>
        <v/>
      </c>
      <c r="Z378" s="48" t="str">
        <f t="shared" si="82"/>
        <v/>
      </c>
      <c r="AA378" s="7">
        <f t="shared" si="83"/>
        <v>0</v>
      </c>
    </row>
    <row r="379" spans="1:27" ht="15" x14ac:dyDescent="0.2">
      <c r="A379" s="44">
        <f t="shared" si="72"/>
        <v>367</v>
      </c>
      <c r="B379" s="45" t="str">
        <f>IF(Kosovnica!B382&lt;&gt;"",Kosovnica!B382,"")</f>
        <v/>
      </c>
      <c r="C379" s="46" t="str">
        <f>IF(Kosovnica!L382&lt;&gt;"",Kosovnica!L382,"")</f>
        <v/>
      </c>
      <c r="D379" s="74" t="str">
        <f>IF(B379&lt;&gt;"",(((Kosovnica!C382)*(Kosovnica!D382))*Kosovnica!E382*(IF(X379=TRUE,2,1)))/1000000,"")</f>
        <v/>
      </c>
      <c r="E379" s="74" t="str">
        <f t="shared" si="73"/>
        <v/>
      </c>
      <c r="F379" s="80" t="str">
        <f t="shared" si="74"/>
        <v/>
      </c>
      <c r="G379" s="74" t="str">
        <f t="shared" si="75"/>
        <v/>
      </c>
      <c r="H379" s="76" t="str">
        <f t="shared" si="76"/>
        <v/>
      </c>
      <c r="I379" s="76"/>
      <c r="J379" s="77">
        <f>IF(X379=FALSE,((IF(Kosovnica!G382=1,Kosovnica!C382+PRIBITEK_TRAK)+IF(Kosovnica!H382=1,Kosovnica!C382+PRIBITEK_TRAK)+IF(Kosovnica!I382=1,Kosovnica!D382+PRIBITEK_TRAK)+IF(Kosovnica!J382=1,Kosovnica!D382+PRIBITEK_TRAK))/1000)*Kosovnica!E382,0)</f>
        <v>0</v>
      </c>
      <c r="K379" s="78" t="str">
        <f t="shared" si="77"/>
        <v/>
      </c>
      <c r="L379" s="75"/>
      <c r="M379" s="77">
        <f>IF(X379=FALSE,((IF(Kosovnica!G382=2,Kosovnica!C382+PRIBITEK_TRAK)+IF(Kosovnica!H382=2,Kosovnica!C382+PRIBITEK_TRAK)+IF(Kosovnica!I382=2,Kosovnica!D382+PRIBITEK_TRAK)+IF(Kosovnica!J382=2,Kosovnica!D382+PRIBITEK_TRAK))/1000)*Kosovnica!E382,0)</f>
        <v>0</v>
      </c>
      <c r="N379" s="78" t="str">
        <f t="shared" si="78"/>
        <v/>
      </c>
      <c r="O379" s="75"/>
      <c r="P379" s="77">
        <f>IF(X379=TRUE,((IF(Kosovnica!G382=1,Kosovnica!C382+PRIBITEK_TRAK)+IF(Kosovnica!H382=1,Kosovnica!C382+PRIBITEK_TRAK)+IF(Kosovnica!I382=1,Kosovnica!D382+PRIBITEK_TRAK)+IF(Kosovnica!J382=1,Kosovnica!D382+PRIBITEK_TRAK))/1000)*Kosovnica!E382,0)</f>
        <v>0</v>
      </c>
      <c r="Q379" s="78" t="str">
        <f t="shared" si="79"/>
        <v/>
      </c>
      <c r="R379" s="75"/>
      <c r="S379" s="77">
        <f>IF(X379=TRUE,((IF(Kosovnica!G382=2,Kosovnica!C382+PRIBITEK_TRAK)+IF(Kosovnica!H382=2,Kosovnica!C382+PRIBITEK_TRAK)+IF(Kosovnica!I382=2,Kosovnica!D382+PRIBITEK_TRAK)+IF(Kosovnica!J382=2,Kosovnica!D382+PRIBITEK_TRAK))/1000)*Kosovnica!E382,0)</f>
        <v>0</v>
      </c>
      <c r="T379" s="78" t="str">
        <f t="shared" si="80"/>
        <v/>
      </c>
      <c r="U379" s="47"/>
      <c r="V379" s="7" t="str">
        <f t="shared" si="81"/>
        <v/>
      </c>
      <c r="W379" s="7" t="str">
        <f t="shared" si="71"/>
        <v/>
      </c>
      <c r="X379" s="7" t="str" cm="1">
        <f t="array" ref="X379">IF(B379&lt;&gt;"",IF(SUMPRODUCT(--(ISNUMBER(SEARCH(LEPI36, Kosovnica!K382)))) &gt; 0, TRUE, FALSE),"")</f>
        <v/>
      </c>
      <c r="Z379" s="48" t="str">
        <f t="shared" si="82"/>
        <v/>
      </c>
      <c r="AA379" s="7">
        <f t="shared" si="83"/>
        <v>0</v>
      </c>
    </row>
    <row r="380" spans="1:27" ht="15" x14ac:dyDescent="0.2">
      <c r="A380" s="44">
        <f t="shared" si="72"/>
        <v>368</v>
      </c>
      <c r="B380" s="45" t="str">
        <f>IF(Kosovnica!B383&lt;&gt;"",Kosovnica!B383,"")</f>
        <v/>
      </c>
      <c r="C380" s="46" t="str">
        <f>IF(Kosovnica!L383&lt;&gt;"",Kosovnica!L383,"")</f>
        <v/>
      </c>
      <c r="D380" s="74" t="str">
        <f>IF(B380&lt;&gt;"",(((Kosovnica!C383)*(Kosovnica!D383))*Kosovnica!E383*(IF(X380=TRUE,2,1)))/1000000,"")</f>
        <v/>
      </c>
      <c r="E380" s="74" t="str">
        <f t="shared" si="73"/>
        <v/>
      </c>
      <c r="F380" s="80" t="str">
        <f t="shared" si="74"/>
        <v/>
      </c>
      <c r="G380" s="74" t="str">
        <f t="shared" si="75"/>
        <v/>
      </c>
      <c r="H380" s="76" t="str">
        <f t="shared" si="76"/>
        <v/>
      </c>
      <c r="I380" s="76"/>
      <c r="J380" s="77">
        <f>IF(X380=FALSE,((IF(Kosovnica!G383=1,Kosovnica!C383+PRIBITEK_TRAK)+IF(Kosovnica!H383=1,Kosovnica!C383+PRIBITEK_TRAK)+IF(Kosovnica!I383=1,Kosovnica!D383+PRIBITEK_TRAK)+IF(Kosovnica!J383=1,Kosovnica!D383+PRIBITEK_TRAK))/1000)*Kosovnica!E383,0)</f>
        <v>0</v>
      </c>
      <c r="K380" s="78" t="str">
        <f t="shared" si="77"/>
        <v/>
      </c>
      <c r="L380" s="75"/>
      <c r="M380" s="77">
        <f>IF(X380=FALSE,((IF(Kosovnica!G383=2,Kosovnica!C383+PRIBITEK_TRAK)+IF(Kosovnica!H383=2,Kosovnica!C383+PRIBITEK_TRAK)+IF(Kosovnica!I383=2,Kosovnica!D383+PRIBITEK_TRAK)+IF(Kosovnica!J383=2,Kosovnica!D383+PRIBITEK_TRAK))/1000)*Kosovnica!E383,0)</f>
        <v>0</v>
      </c>
      <c r="N380" s="78" t="str">
        <f t="shared" si="78"/>
        <v/>
      </c>
      <c r="O380" s="75"/>
      <c r="P380" s="77">
        <f>IF(X380=TRUE,((IF(Kosovnica!G383=1,Kosovnica!C383+PRIBITEK_TRAK)+IF(Kosovnica!H383=1,Kosovnica!C383+PRIBITEK_TRAK)+IF(Kosovnica!I383=1,Kosovnica!D383+PRIBITEK_TRAK)+IF(Kosovnica!J383=1,Kosovnica!D383+PRIBITEK_TRAK))/1000)*Kosovnica!E383,0)</f>
        <v>0</v>
      </c>
      <c r="Q380" s="78" t="str">
        <f t="shared" si="79"/>
        <v/>
      </c>
      <c r="R380" s="75"/>
      <c r="S380" s="77">
        <f>IF(X380=TRUE,((IF(Kosovnica!G383=2,Kosovnica!C383+PRIBITEK_TRAK)+IF(Kosovnica!H383=2,Kosovnica!C383+PRIBITEK_TRAK)+IF(Kosovnica!I383=2,Kosovnica!D383+PRIBITEK_TRAK)+IF(Kosovnica!J383=2,Kosovnica!D383+PRIBITEK_TRAK))/1000)*Kosovnica!E383,0)</f>
        <v>0</v>
      </c>
      <c r="T380" s="78" t="str">
        <f t="shared" si="80"/>
        <v/>
      </c>
      <c r="U380" s="47"/>
      <c r="V380" s="7" t="str">
        <f t="shared" si="81"/>
        <v/>
      </c>
      <c r="W380" s="7" t="str">
        <f t="shared" si="71"/>
        <v/>
      </c>
      <c r="X380" s="7" t="str" cm="1">
        <f t="array" ref="X380">IF(B380&lt;&gt;"",IF(SUMPRODUCT(--(ISNUMBER(SEARCH(LEPI36, Kosovnica!K383)))) &gt; 0, TRUE, FALSE),"")</f>
        <v/>
      </c>
      <c r="Z380" s="48" t="str">
        <f t="shared" si="82"/>
        <v/>
      </c>
      <c r="AA380" s="7">
        <f t="shared" si="83"/>
        <v>0</v>
      </c>
    </row>
    <row r="381" spans="1:27" ht="15" x14ac:dyDescent="0.2">
      <c r="A381" s="44">
        <f t="shared" si="72"/>
        <v>369</v>
      </c>
      <c r="B381" s="45" t="str">
        <f>IF(Kosovnica!B384&lt;&gt;"",Kosovnica!B384,"")</f>
        <v/>
      </c>
      <c r="C381" s="46" t="str">
        <f>IF(Kosovnica!L384&lt;&gt;"",Kosovnica!L384,"")</f>
        <v/>
      </c>
      <c r="D381" s="74" t="str">
        <f>IF(B381&lt;&gt;"",(((Kosovnica!C384)*(Kosovnica!D384))*Kosovnica!E384*(IF(X381=TRUE,2,1)))/1000000,"")</f>
        <v/>
      </c>
      <c r="E381" s="74" t="str">
        <f t="shared" si="73"/>
        <v/>
      </c>
      <c r="F381" s="80" t="str">
        <f t="shared" si="74"/>
        <v/>
      </c>
      <c r="G381" s="74" t="str">
        <f t="shared" si="75"/>
        <v/>
      </c>
      <c r="H381" s="76" t="str">
        <f t="shared" si="76"/>
        <v/>
      </c>
      <c r="I381" s="76"/>
      <c r="J381" s="77">
        <f>IF(X381=FALSE,((IF(Kosovnica!G384=1,Kosovnica!C384+PRIBITEK_TRAK)+IF(Kosovnica!H384=1,Kosovnica!C384+PRIBITEK_TRAK)+IF(Kosovnica!I384=1,Kosovnica!D384+PRIBITEK_TRAK)+IF(Kosovnica!J384=1,Kosovnica!D384+PRIBITEK_TRAK))/1000)*Kosovnica!E384,0)</f>
        <v>0</v>
      </c>
      <c r="K381" s="78" t="str">
        <f t="shared" si="77"/>
        <v/>
      </c>
      <c r="L381" s="75"/>
      <c r="M381" s="77">
        <f>IF(X381=FALSE,((IF(Kosovnica!G384=2,Kosovnica!C384+PRIBITEK_TRAK)+IF(Kosovnica!H384=2,Kosovnica!C384+PRIBITEK_TRAK)+IF(Kosovnica!I384=2,Kosovnica!D384+PRIBITEK_TRAK)+IF(Kosovnica!J384=2,Kosovnica!D384+PRIBITEK_TRAK))/1000)*Kosovnica!E384,0)</f>
        <v>0</v>
      </c>
      <c r="N381" s="78" t="str">
        <f t="shared" si="78"/>
        <v/>
      </c>
      <c r="O381" s="75"/>
      <c r="P381" s="77">
        <f>IF(X381=TRUE,((IF(Kosovnica!G384=1,Kosovnica!C384+PRIBITEK_TRAK)+IF(Kosovnica!H384=1,Kosovnica!C384+PRIBITEK_TRAK)+IF(Kosovnica!I384=1,Kosovnica!D384+PRIBITEK_TRAK)+IF(Kosovnica!J384=1,Kosovnica!D384+PRIBITEK_TRAK))/1000)*Kosovnica!E384,0)</f>
        <v>0</v>
      </c>
      <c r="Q381" s="78" t="str">
        <f t="shared" si="79"/>
        <v/>
      </c>
      <c r="R381" s="75"/>
      <c r="S381" s="77">
        <f>IF(X381=TRUE,((IF(Kosovnica!G384=2,Kosovnica!C384+PRIBITEK_TRAK)+IF(Kosovnica!H384=2,Kosovnica!C384+PRIBITEK_TRAK)+IF(Kosovnica!I384=2,Kosovnica!D384+PRIBITEK_TRAK)+IF(Kosovnica!J384=2,Kosovnica!D384+PRIBITEK_TRAK))/1000)*Kosovnica!E384,0)</f>
        <v>0</v>
      </c>
      <c r="T381" s="78" t="str">
        <f t="shared" si="80"/>
        <v/>
      </c>
      <c r="U381" s="47"/>
      <c r="V381" s="7" t="str">
        <f t="shared" si="81"/>
        <v/>
      </c>
      <c r="W381" s="7" t="str">
        <f t="shared" si="71"/>
        <v/>
      </c>
      <c r="X381" s="7" t="str" cm="1">
        <f t="array" ref="X381">IF(B381&lt;&gt;"",IF(SUMPRODUCT(--(ISNUMBER(SEARCH(LEPI36, Kosovnica!K384)))) &gt; 0, TRUE, FALSE),"")</f>
        <v/>
      </c>
      <c r="Z381" s="48" t="str">
        <f t="shared" si="82"/>
        <v/>
      </c>
      <c r="AA381" s="7">
        <f t="shared" si="83"/>
        <v>0</v>
      </c>
    </row>
    <row r="382" spans="1:27" ht="15" x14ac:dyDescent="0.2">
      <c r="A382" s="44">
        <f t="shared" si="72"/>
        <v>370</v>
      </c>
      <c r="B382" s="45" t="str">
        <f>IF(Kosovnica!B385&lt;&gt;"",Kosovnica!B385,"")</f>
        <v/>
      </c>
      <c r="C382" s="46" t="str">
        <f>IF(Kosovnica!L385&lt;&gt;"",Kosovnica!L385,"")</f>
        <v/>
      </c>
      <c r="D382" s="74" t="str">
        <f>IF(B382&lt;&gt;"",(((Kosovnica!C385)*(Kosovnica!D385))*Kosovnica!E385*(IF(X382=TRUE,2,1)))/1000000,"")</f>
        <v/>
      </c>
      <c r="E382" s="74" t="str">
        <f t="shared" si="73"/>
        <v/>
      </c>
      <c r="F382" s="80" t="str">
        <f t="shared" si="74"/>
        <v/>
      </c>
      <c r="G382" s="74" t="str">
        <f t="shared" si="75"/>
        <v/>
      </c>
      <c r="H382" s="76" t="str">
        <f t="shared" si="76"/>
        <v/>
      </c>
      <c r="I382" s="76"/>
      <c r="J382" s="77">
        <f>IF(X382=FALSE,((IF(Kosovnica!G385=1,Kosovnica!C385+PRIBITEK_TRAK)+IF(Kosovnica!H385=1,Kosovnica!C385+PRIBITEK_TRAK)+IF(Kosovnica!I385=1,Kosovnica!D385+PRIBITEK_TRAK)+IF(Kosovnica!J385=1,Kosovnica!D385+PRIBITEK_TRAK))/1000)*Kosovnica!E385,0)</f>
        <v>0</v>
      </c>
      <c r="K382" s="78" t="str">
        <f t="shared" si="77"/>
        <v/>
      </c>
      <c r="L382" s="75"/>
      <c r="M382" s="77">
        <f>IF(X382=FALSE,((IF(Kosovnica!G385=2,Kosovnica!C385+PRIBITEK_TRAK)+IF(Kosovnica!H385=2,Kosovnica!C385+PRIBITEK_TRAK)+IF(Kosovnica!I385=2,Kosovnica!D385+PRIBITEK_TRAK)+IF(Kosovnica!J385=2,Kosovnica!D385+PRIBITEK_TRAK))/1000)*Kosovnica!E385,0)</f>
        <v>0</v>
      </c>
      <c r="N382" s="78" t="str">
        <f t="shared" si="78"/>
        <v/>
      </c>
      <c r="O382" s="75"/>
      <c r="P382" s="77">
        <f>IF(X382=TRUE,((IF(Kosovnica!G385=1,Kosovnica!C385+PRIBITEK_TRAK)+IF(Kosovnica!H385=1,Kosovnica!C385+PRIBITEK_TRAK)+IF(Kosovnica!I385=1,Kosovnica!D385+PRIBITEK_TRAK)+IF(Kosovnica!J385=1,Kosovnica!D385+PRIBITEK_TRAK))/1000)*Kosovnica!E385,0)</f>
        <v>0</v>
      </c>
      <c r="Q382" s="78" t="str">
        <f t="shared" si="79"/>
        <v/>
      </c>
      <c r="R382" s="75"/>
      <c r="S382" s="77">
        <f>IF(X382=TRUE,((IF(Kosovnica!G385=2,Kosovnica!C385+PRIBITEK_TRAK)+IF(Kosovnica!H385=2,Kosovnica!C385+PRIBITEK_TRAK)+IF(Kosovnica!I385=2,Kosovnica!D385+PRIBITEK_TRAK)+IF(Kosovnica!J385=2,Kosovnica!D385+PRIBITEK_TRAK))/1000)*Kosovnica!E385,0)</f>
        <v>0</v>
      </c>
      <c r="T382" s="78" t="str">
        <f t="shared" si="80"/>
        <v/>
      </c>
      <c r="U382" s="47"/>
      <c r="V382" s="7" t="str">
        <f t="shared" si="81"/>
        <v/>
      </c>
      <c r="W382" s="7" t="str">
        <f t="shared" si="71"/>
        <v/>
      </c>
      <c r="X382" s="7" t="str" cm="1">
        <f t="array" ref="X382">IF(B382&lt;&gt;"",IF(SUMPRODUCT(--(ISNUMBER(SEARCH(LEPI36, Kosovnica!K385)))) &gt; 0, TRUE, FALSE),"")</f>
        <v/>
      </c>
      <c r="Z382" s="48" t="str">
        <f t="shared" si="82"/>
        <v/>
      </c>
      <c r="AA382" s="7">
        <f t="shared" si="83"/>
        <v>0</v>
      </c>
    </row>
    <row r="383" spans="1:27" ht="15" x14ac:dyDescent="0.2">
      <c r="A383" s="44">
        <f t="shared" si="72"/>
        <v>371</v>
      </c>
      <c r="B383" s="45" t="str">
        <f>IF(Kosovnica!B386&lt;&gt;"",Kosovnica!B386,"")</f>
        <v/>
      </c>
      <c r="C383" s="46" t="str">
        <f>IF(Kosovnica!L386&lt;&gt;"",Kosovnica!L386,"")</f>
        <v/>
      </c>
      <c r="D383" s="74" t="str">
        <f>IF(B383&lt;&gt;"",(((Kosovnica!C386)*(Kosovnica!D386))*Kosovnica!E386*(IF(X383=TRUE,2,1)))/1000000,"")</f>
        <v/>
      </c>
      <c r="E383" s="74" t="str">
        <f t="shared" si="73"/>
        <v/>
      </c>
      <c r="F383" s="80" t="str">
        <f t="shared" si="74"/>
        <v/>
      </c>
      <c r="G383" s="74" t="str">
        <f t="shared" si="75"/>
        <v/>
      </c>
      <c r="H383" s="76" t="str">
        <f t="shared" si="76"/>
        <v/>
      </c>
      <c r="I383" s="76"/>
      <c r="J383" s="77">
        <f>IF(X383=FALSE,((IF(Kosovnica!G386=1,Kosovnica!C386+PRIBITEK_TRAK)+IF(Kosovnica!H386=1,Kosovnica!C386+PRIBITEK_TRAK)+IF(Kosovnica!I386=1,Kosovnica!D386+PRIBITEK_TRAK)+IF(Kosovnica!J386=1,Kosovnica!D386+PRIBITEK_TRAK))/1000)*Kosovnica!E386,0)</f>
        <v>0</v>
      </c>
      <c r="K383" s="78" t="str">
        <f t="shared" si="77"/>
        <v/>
      </c>
      <c r="L383" s="75"/>
      <c r="M383" s="77">
        <f>IF(X383=FALSE,((IF(Kosovnica!G386=2,Kosovnica!C386+PRIBITEK_TRAK)+IF(Kosovnica!H386=2,Kosovnica!C386+PRIBITEK_TRAK)+IF(Kosovnica!I386=2,Kosovnica!D386+PRIBITEK_TRAK)+IF(Kosovnica!J386=2,Kosovnica!D386+PRIBITEK_TRAK))/1000)*Kosovnica!E386,0)</f>
        <v>0</v>
      </c>
      <c r="N383" s="78" t="str">
        <f t="shared" si="78"/>
        <v/>
      </c>
      <c r="O383" s="75"/>
      <c r="P383" s="77">
        <f>IF(X383=TRUE,((IF(Kosovnica!G386=1,Kosovnica!C386+PRIBITEK_TRAK)+IF(Kosovnica!H386=1,Kosovnica!C386+PRIBITEK_TRAK)+IF(Kosovnica!I386=1,Kosovnica!D386+PRIBITEK_TRAK)+IF(Kosovnica!J386=1,Kosovnica!D386+PRIBITEK_TRAK))/1000)*Kosovnica!E386,0)</f>
        <v>0</v>
      </c>
      <c r="Q383" s="78" t="str">
        <f t="shared" si="79"/>
        <v/>
      </c>
      <c r="R383" s="75"/>
      <c r="S383" s="77">
        <f>IF(X383=TRUE,((IF(Kosovnica!G386=2,Kosovnica!C386+PRIBITEK_TRAK)+IF(Kosovnica!H386=2,Kosovnica!C386+PRIBITEK_TRAK)+IF(Kosovnica!I386=2,Kosovnica!D386+PRIBITEK_TRAK)+IF(Kosovnica!J386=2,Kosovnica!D386+PRIBITEK_TRAK))/1000)*Kosovnica!E386,0)</f>
        <v>0</v>
      </c>
      <c r="T383" s="78" t="str">
        <f t="shared" si="80"/>
        <v/>
      </c>
      <c r="U383" s="47"/>
      <c r="V383" s="7" t="str">
        <f t="shared" si="81"/>
        <v/>
      </c>
      <c r="W383" s="7" t="str">
        <f t="shared" si="71"/>
        <v/>
      </c>
      <c r="X383" s="7" t="str" cm="1">
        <f t="array" ref="X383">IF(B383&lt;&gt;"",IF(SUMPRODUCT(--(ISNUMBER(SEARCH(LEPI36, Kosovnica!K386)))) &gt; 0, TRUE, FALSE),"")</f>
        <v/>
      </c>
      <c r="Z383" s="48" t="str">
        <f t="shared" si="82"/>
        <v/>
      </c>
      <c r="AA383" s="7">
        <f t="shared" si="83"/>
        <v>0</v>
      </c>
    </row>
    <row r="384" spans="1:27" ht="15" x14ac:dyDescent="0.2">
      <c r="A384" s="44">
        <f t="shared" si="72"/>
        <v>372</v>
      </c>
      <c r="B384" s="45" t="str">
        <f>IF(Kosovnica!B387&lt;&gt;"",Kosovnica!B387,"")</f>
        <v/>
      </c>
      <c r="C384" s="46" t="str">
        <f>IF(Kosovnica!L387&lt;&gt;"",Kosovnica!L387,"")</f>
        <v/>
      </c>
      <c r="D384" s="74" t="str">
        <f>IF(B384&lt;&gt;"",(((Kosovnica!C387)*(Kosovnica!D387))*Kosovnica!E387*(IF(X384=TRUE,2,1)))/1000000,"")</f>
        <v/>
      </c>
      <c r="E384" s="74" t="str">
        <f t="shared" si="73"/>
        <v/>
      </c>
      <c r="F384" s="80" t="str">
        <f t="shared" si="74"/>
        <v/>
      </c>
      <c r="G384" s="74" t="str">
        <f t="shared" si="75"/>
        <v/>
      </c>
      <c r="H384" s="76" t="str">
        <f t="shared" si="76"/>
        <v/>
      </c>
      <c r="I384" s="76"/>
      <c r="J384" s="77">
        <f>IF(X384=FALSE,((IF(Kosovnica!G387=1,Kosovnica!C387+PRIBITEK_TRAK)+IF(Kosovnica!H387=1,Kosovnica!C387+PRIBITEK_TRAK)+IF(Kosovnica!I387=1,Kosovnica!D387+PRIBITEK_TRAK)+IF(Kosovnica!J387=1,Kosovnica!D387+PRIBITEK_TRAK))/1000)*Kosovnica!E387,0)</f>
        <v>0</v>
      </c>
      <c r="K384" s="78" t="str">
        <f t="shared" si="77"/>
        <v/>
      </c>
      <c r="L384" s="75"/>
      <c r="M384" s="77">
        <f>IF(X384=FALSE,((IF(Kosovnica!G387=2,Kosovnica!C387+PRIBITEK_TRAK)+IF(Kosovnica!H387=2,Kosovnica!C387+PRIBITEK_TRAK)+IF(Kosovnica!I387=2,Kosovnica!D387+PRIBITEK_TRAK)+IF(Kosovnica!J387=2,Kosovnica!D387+PRIBITEK_TRAK))/1000)*Kosovnica!E387,0)</f>
        <v>0</v>
      </c>
      <c r="N384" s="78" t="str">
        <f t="shared" si="78"/>
        <v/>
      </c>
      <c r="O384" s="75"/>
      <c r="P384" s="77">
        <f>IF(X384=TRUE,((IF(Kosovnica!G387=1,Kosovnica!C387+PRIBITEK_TRAK)+IF(Kosovnica!H387=1,Kosovnica!C387+PRIBITEK_TRAK)+IF(Kosovnica!I387=1,Kosovnica!D387+PRIBITEK_TRAK)+IF(Kosovnica!J387=1,Kosovnica!D387+PRIBITEK_TRAK))/1000)*Kosovnica!E387,0)</f>
        <v>0</v>
      </c>
      <c r="Q384" s="78" t="str">
        <f t="shared" si="79"/>
        <v/>
      </c>
      <c r="R384" s="75"/>
      <c r="S384" s="77">
        <f>IF(X384=TRUE,((IF(Kosovnica!G387=2,Kosovnica!C387+PRIBITEK_TRAK)+IF(Kosovnica!H387=2,Kosovnica!C387+PRIBITEK_TRAK)+IF(Kosovnica!I387=2,Kosovnica!D387+PRIBITEK_TRAK)+IF(Kosovnica!J387=2,Kosovnica!D387+PRIBITEK_TRAK))/1000)*Kosovnica!E387,0)</f>
        <v>0</v>
      </c>
      <c r="T384" s="78" t="str">
        <f t="shared" si="80"/>
        <v/>
      </c>
      <c r="U384" s="47"/>
      <c r="V384" s="7" t="str">
        <f t="shared" si="81"/>
        <v/>
      </c>
      <c r="W384" s="7" t="str">
        <f t="shared" si="71"/>
        <v/>
      </c>
      <c r="X384" s="7" t="str" cm="1">
        <f t="array" ref="X384">IF(B384&lt;&gt;"",IF(SUMPRODUCT(--(ISNUMBER(SEARCH(LEPI36, Kosovnica!K387)))) &gt; 0, TRUE, FALSE),"")</f>
        <v/>
      </c>
      <c r="Z384" s="48" t="str">
        <f t="shared" si="82"/>
        <v/>
      </c>
      <c r="AA384" s="7">
        <f t="shared" si="83"/>
        <v>0</v>
      </c>
    </row>
    <row r="385" spans="1:27" ht="15" x14ac:dyDescent="0.2">
      <c r="A385" s="44">
        <f t="shared" si="72"/>
        <v>373</v>
      </c>
      <c r="B385" s="45" t="str">
        <f>IF(Kosovnica!B388&lt;&gt;"",Kosovnica!B388,"")</f>
        <v/>
      </c>
      <c r="C385" s="46" t="str">
        <f>IF(Kosovnica!L388&lt;&gt;"",Kosovnica!L388,"")</f>
        <v/>
      </c>
      <c r="D385" s="74" t="str">
        <f>IF(B385&lt;&gt;"",(((Kosovnica!C388)*(Kosovnica!D388))*Kosovnica!E388*(IF(X385=TRUE,2,1)))/1000000,"")</f>
        <v/>
      </c>
      <c r="E385" s="74" t="str">
        <f t="shared" si="73"/>
        <v/>
      </c>
      <c r="F385" s="80" t="str">
        <f t="shared" si="74"/>
        <v/>
      </c>
      <c r="G385" s="74" t="str">
        <f t="shared" si="75"/>
        <v/>
      </c>
      <c r="H385" s="76" t="str">
        <f t="shared" si="76"/>
        <v/>
      </c>
      <c r="I385" s="76"/>
      <c r="J385" s="77">
        <f>IF(X385=FALSE,((IF(Kosovnica!G388=1,Kosovnica!C388+PRIBITEK_TRAK)+IF(Kosovnica!H388=1,Kosovnica!C388+PRIBITEK_TRAK)+IF(Kosovnica!I388=1,Kosovnica!D388+PRIBITEK_TRAK)+IF(Kosovnica!J388=1,Kosovnica!D388+PRIBITEK_TRAK))/1000)*Kosovnica!E388,0)</f>
        <v>0</v>
      </c>
      <c r="K385" s="78" t="str">
        <f t="shared" si="77"/>
        <v/>
      </c>
      <c r="L385" s="75"/>
      <c r="M385" s="77">
        <f>IF(X385=FALSE,((IF(Kosovnica!G388=2,Kosovnica!C388+PRIBITEK_TRAK)+IF(Kosovnica!H388=2,Kosovnica!C388+PRIBITEK_TRAK)+IF(Kosovnica!I388=2,Kosovnica!D388+PRIBITEK_TRAK)+IF(Kosovnica!J388=2,Kosovnica!D388+PRIBITEK_TRAK))/1000)*Kosovnica!E388,0)</f>
        <v>0</v>
      </c>
      <c r="N385" s="78" t="str">
        <f t="shared" si="78"/>
        <v/>
      </c>
      <c r="O385" s="75"/>
      <c r="P385" s="77">
        <f>IF(X385=TRUE,((IF(Kosovnica!G388=1,Kosovnica!C388+PRIBITEK_TRAK)+IF(Kosovnica!H388=1,Kosovnica!C388+PRIBITEK_TRAK)+IF(Kosovnica!I388=1,Kosovnica!D388+PRIBITEK_TRAK)+IF(Kosovnica!J388=1,Kosovnica!D388+PRIBITEK_TRAK))/1000)*Kosovnica!E388,0)</f>
        <v>0</v>
      </c>
      <c r="Q385" s="78" t="str">
        <f t="shared" si="79"/>
        <v/>
      </c>
      <c r="R385" s="75"/>
      <c r="S385" s="77">
        <f>IF(X385=TRUE,((IF(Kosovnica!G388=2,Kosovnica!C388+PRIBITEK_TRAK)+IF(Kosovnica!H388=2,Kosovnica!C388+PRIBITEK_TRAK)+IF(Kosovnica!I388=2,Kosovnica!D388+PRIBITEK_TRAK)+IF(Kosovnica!J388=2,Kosovnica!D388+PRIBITEK_TRAK))/1000)*Kosovnica!E388,0)</f>
        <v>0</v>
      </c>
      <c r="T385" s="78" t="str">
        <f t="shared" si="80"/>
        <v/>
      </c>
      <c r="U385" s="47"/>
      <c r="V385" s="7" t="str">
        <f t="shared" si="81"/>
        <v/>
      </c>
      <c r="W385" s="7" t="str">
        <f t="shared" si="71"/>
        <v/>
      </c>
      <c r="X385" s="7" t="str" cm="1">
        <f t="array" ref="X385">IF(B385&lt;&gt;"",IF(SUMPRODUCT(--(ISNUMBER(SEARCH(LEPI36, Kosovnica!K388)))) &gt; 0, TRUE, FALSE),"")</f>
        <v/>
      </c>
      <c r="Z385" s="48" t="str">
        <f t="shared" si="82"/>
        <v/>
      </c>
      <c r="AA385" s="7">
        <f t="shared" si="83"/>
        <v>0</v>
      </c>
    </row>
    <row r="386" spans="1:27" ht="15" x14ac:dyDescent="0.2">
      <c r="A386" s="44">
        <f t="shared" si="72"/>
        <v>374</v>
      </c>
      <c r="B386" s="45" t="str">
        <f>IF(Kosovnica!B389&lt;&gt;"",Kosovnica!B389,"")</f>
        <v/>
      </c>
      <c r="C386" s="46" t="str">
        <f>IF(Kosovnica!L389&lt;&gt;"",Kosovnica!L389,"")</f>
        <v/>
      </c>
      <c r="D386" s="74" t="str">
        <f>IF(B386&lt;&gt;"",(((Kosovnica!C389)*(Kosovnica!D389))*Kosovnica!E389*(IF(X386=TRUE,2,1)))/1000000,"")</f>
        <v/>
      </c>
      <c r="E386" s="74" t="str">
        <f t="shared" si="73"/>
        <v/>
      </c>
      <c r="F386" s="80" t="str">
        <f t="shared" si="74"/>
        <v/>
      </c>
      <c r="G386" s="74" t="str">
        <f t="shared" si="75"/>
        <v/>
      </c>
      <c r="H386" s="76" t="str">
        <f t="shared" si="76"/>
        <v/>
      </c>
      <c r="I386" s="76"/>
      <c r="J386" s="77">
        <f>IF(X386=FALSE,((IF(Kosovnica!G389=1,Kosovnica!C389+PRIBITEK_TRAK)+IF(Kosovnica!H389=1,Kosovnica!C389+PRIBITEK_TRAK)+IF(Kosovnica!I389=1,Kosovnica!D389+PRIBITEK_TRAK)+IF(Kosovnica!J389=1,Kosovnica!D389+PRIBITEK_TRAK))/1000)*Kosovnica!E389,0)</f>
        <v>0</v>
      </c>
      <c r="K386" s="78" t="str">
        <f t="shared" si="77"/>
        <v/>
      </c>
      <c r="L386" s="75"/>
      <c r="M386" s="77">
        <f>IF(X386=FALSE,((IF(Kosovnica!G389=2,Kosovnica!C389+PRIBITEK_TRAK)+IF(Kosovnica!H389=2,Kosovnica!C389+PRIBITEK_TRAK)+IF(Kosovnica!I389=2,Kosovnica!D389+PRIBITEK_TRAK)+IF(Kosovnica!J389=2,Kosovnica!D389+PRIBITEK_TRAK))/1000)*Kosovnica!E389,0)</f>
        <v>0</v>
      </c>
      <c r="N386" s="78" t="str">
        <f t="shared" si="78"/>
        <v/>
      </c>
      <c r="O386" s="75"/>
      <c r="P386" s="77">
        <f>IF(X386=TRUE,((IF(Kosovnica!G389=1,Kosovnica!C389+PRIBITEK_TRAK)+IF(Kosovnica!H389=1,Kosovnica!C389+PRIBITEK_TRAK)+IF(Kosovnica!I389=1,Kosovnica!D389+PRIBITEK_TRAK)+IF(Kosovnica!J389=1,Kosovnica!D389+PRIBITEK_TRAK))/1000)*Kosovnica!E389,0)</f>
        <v>0</v>
      </c>
      <c r="Q386" s="78" t="str">
        <f t="shared" si="79"/>
        <v/>
      </c>
      <c r="R386" s="75"/>
      <c r="S386" s="77">
        <f>IF(X386=TRUE,((IF(Kosovnica!G389=2,Kosovnica!C389+PRIBITEK_TRAK)+IF(Kosovnica!H389=2,Kosovnica!C389+PRIBITEK_TRAK)+IF(Kosovnica!I389=2,Kosovnica!D389+PRIBITEK_TRAK)+IF(Kosovnica!J389=2,Kosovnica!D389+PRIBITEK_TRAK))/1000)*Kosovnica!E389,0)</f>
        <v>0</v>
      </c>
      <c r="T386" s="78" t="str">
        <f t="shared" si="80"/>
        <v/>
      </c>
      <c r="U386" s="47"/>
      <c r="V386" s="7" t="str">
        <f t="shared" si="81"/>
        <v/>
      </c>
      <c r="W386" s="7" t="str">
        <f t="shared" si="71"/>
        <v/>
      </c>
      <c r="X386" s="7" t="str" cm="1">
        <f t="array" ref="X386">IF(B386&lt;&gt;"",IF(SUMPRODUCT(--(ISNUMBER(SEARCH(LEPI36, Kosovnica!K389)))) &gt; 0, TRUE, FALSE),"")</f>
        <v/>
      </c>
      <c r="Z386" s="48" t="str">
        <f t="shared" si="82"/>
        <v/>
      </c>
      <c r="AA386" s="7">
        <f t="shared" si="83"/>
        <v>0</v>
      </c>
    </row>
    <row r="387" spans="1:27" ht="15" x14ac:dyDescent="0.2">
      <c r="A387" s="44">
        <f t="shared" si="72"/>
        <v>375</v>
      </c>
      <c r="B387" s="45" t="str">
        <f>IF(Kosovnica!B390&lt;&gt;"",Kosovnica!B390,"")</f>
        <v/>
      </c>
      <c r="C387" s="46" t="str">
        <f>IF(Kosovnica!L390&lt;&gt;"",Kosovnica!L390,"")</f>
        <v/>
      </c>
      <c r="D387" s="74" t="str">
        <f>IF(B387&lt;&gt;"",(((Kosovnica!C390)*(Kosovnica!D390))*Kosovnica!E390*(IF(X387=TRUE,2,1)))/1000000,"")</f>
        <v/>
      </c>
      <c r="E387" s="74" t="str">
        <f t="shared" si="73"/>
        <v/>
      </c>
      <c r="F387" s="80" t="str">
        <f t="shared" si="74"/>
        <v/>
      </c>
      <c r="G387" s="74" t="str">
        <f t="shared" si="75"/>
        <v/>
      </c>
      <c r="H387" s="76" t="str">
        <f t="shared" si="76"/>
        <v/>
      </c>
      <c r="I387" s="76"/>
      <c r="J387" s="77">
        <f>IF(X387=FALSE,((IF(Kosovnica!G390=1,Kosovnica!C390+PRIBITEK_TRAK)+IF(Kosovnica!H390=1,Kosovnica!C390+PRIBITEK_TRAK)+IF(Kosovnica!I390=1,Kosovnica!D390+PRIBITEK_TRAK)+IF(Kosovnica!J390=1,Kosovnica!D390+PRIBITEK_TRAK))/1000)*Kosovnica!E390,0)</f>
        <v>0</v>
      </c>
      <c r="K387" s="78" t="str">
        <f t="shared" si="77"/>
        <v/>
      </c>
      <c r="L387" s="75"/>
      <c r="M387" s="77">
        <f>IF(X387=FALSE,((IF(Kosovnica!G390=2,Kosovnica!C390+PRIBITEK_TRAK)+IF(Kosovnica!H390=2,Kosovnica!C390+PRIBITEK_TRAK)+IF(Kosovnica!I390=2,Kosovnica!D390+PRIBITEK_TRAK)+IF(Kosovnica!J390=2,Kosovnica!D390+PRIBITEK_TRAK))/1000)*Kosovnica!E390,0)</f>
        <v>0</v>
      </c>
      <c r="N387" s="78" t="str">
        <f t="shared" si="78"/>
        <v/>
      </c>
      <c r="O387" s="75"/>
      <c r="P387" s="77">
        <f>IF(X387=TRUE,((IF(Kosovnica!G390=1,Kosovnica!C390+PRIBITEK_TRAK)+IF(Kosovnica!H390=1,Kosovnica!C390+PRIBITEK_TRAK)+IF(Kosovnica!I390=1,Kosovnica!D390+PRIBITEK_TRAK)+IF(Kosovnica!J390=1,Kosovnica!D390+PRIBITEK_TRAK))/1000)*Kosovnica!E390,0)</f>
        <v>0</v>
      </c>
      <c r="Q387" s="78" t="str">
        <f t="shared" si="79"/>
        <v/>
      </c>
      <c r="R387" s="75"/>
      <c r="S387" s="77">
        <f>IF(X387=TRUE,((IF(Kosovnica!G390=2,Kosovnica!C390+PRIBITEK_TRAK)+IF(Kosovnica!H390=2,Kosovnica!C390+PRIBITEK_TRAK)+IF(Kosovnica!I390=2,Kosovnica!D390+PRIBITEK_TRAK)+IF(Kosovnica!J390=2,Kosovnica!D390+PRIBITEK_TRAK))/1000)*Kosovnica!E390,0)</f>
        <v>0</v>
      </c>
      <c r="T387" s="78" t="str">
        <f t="shared" si="80"/>
        <v/>
      </c>
      <c r="U387" s="47"/>
      <c r="V387" s="7" t="str">
        <f t="shared" si="81"/>
        <v/>
      </c>
      <c r="W387" s="7" t="str">
        <f t="shared" si="71"/>
        <v/>
      </c>
      <c r="X387" s="7" t="str" cm="1">
        <f t="array" ref="X387">IF(B387&lt;&gt;"",IF(SUMPRODUCT(--(ISNUMBER(SEARCH(LEPI36, Kosovnica!K390)))) &gt; 0, TRUE, FALSE),"")</f>
        <v/>
      </c>
      <c r="Z387" s="48" t="str">
        <f t="shared" si="82"/>
        <v/>
      </c>
      <c r="AA387" s="7">
        <f t="shared" si="83"/>
        <v>0</v>
      </c>
    </row>
    <row r="388" spans="1:27" ht="15" x14ac:dyDescent="0.2">
      <c r="A388" s="44">
        <f t="shared" si="72"/>
        <v>376</v>
      </c>
      <c r="B388" s="45" t="str">
        <f>IF(Kosovnica!B391&lt;&gt;"",Kosovnica!B391,"")</f>
        <v/>
      </c>
      <c r="C388" s="46" t="str">
        <f>IF(Kosovnica!L391&lt;&gt;"",Kosovnica!L391,"")</f>
        <v/>
      </c>
      <c r="D388" s="74" t="str">
        <f>IF(B388&lt;&gt;"",(((Kosovnica!C391)*(Kosovnica!D391))*Kosovnica!E391*(IF(X388=TRUE,2,1)))/1000000,"")</f>
        <v/>
      </c>
      <c r="E388" s="74" t="str">
        <f t="shared" si="73"/>
        <v/>
      </c>
      <c r="F388" s="80" t="str">
        <f t="shared" si="74"/>
        <v/>
      </c>
      <c r="G388" s="74" t="str">
        <f t="shared" si="75"/>
        <v/>
      </c>
      <c r="H388" s="76" t="str">
        <f t="shared" si="76"/>
        <v/>
      </c>
      <c r="I388" s="76"/>
      <c r="J388" s="77">
        <f>IF(X388=FALSE,((IF(Kosovnica!G391=1,Kosovnica!C391+PRIBITEK_TRAK)+IF(Kosovnica!H391=1,Kosovnica!C391+PRIBITEK_TRAK)+IF(Kosovnica!I391=1,Kosovnica!D391+PRIBITEK_TRAK)+IF(Kosovnica!J391=1,Kosovnica!D391+PRIBITEK_TRAK))/1000)*Kosovnica!E391,0)</f>
        <v>0</v>
      </c>
      <c r="K388" s="78" t="str">
        <f t="shared" si="77"/>
        <v/>
      </c>
      <c r="L388" s="75"/>
      <c r="M388" s="77">
        <f>IF(X388=FALSE,((IF(Kosovnica!G391=2,Kosovnica!C391+PRIBITEK_TRAK)+IF(Kosovnica!H391=2,Kosovnica!C391+PRIBITEK_TRAK)+IF(Kosovnica!I391=2,Kosovnica!D391+PRIBITEK_TRAK)+IF(Kosovnica!J391=2,Kosovnica!D391+PRIBITEK_TRAK))/1000)*Kosovnica!E391,0)</f>
        <v>0</v>
      </c>
      <c r="N388" s="78" t="str">
        <f t="shared" si="78"/>
        <v/>
      </c>
      <c r="O388" s="75"/>
      <c r="P388" s="77">
        <f>IF(X388=TRUE,((IF(Kosovnica!G391=1,Kosovnica!C391+PRIBITEK_TRAK)+IF(Kosovnica!H391=1,Kosovnica!C391+PRIBITEK_TRAK)+IF(Kosovnica!I391=1,Kosovnica!D391+PRIBITEK_TRAK)+IF(Kosovnica!J391=1,Kosovnica!D391+PRIBITEK_TRAK))/1000)*Kosovnica!E391,0)</f>
        <v>0</v>
      </c>
      <c r="Q388" s="78" t="str">
        <f t="shared" si="79"/>
        <v/>
      </c>
      <c r="R388" s="75"/>
      <c r="S388" s="77">
        <f>IF(X388=TRUE,((IF(Kosovnica!G391=2,Kosovnica!C391+PRIBITEK_TRAK)+IF(Kosovnica!H391=2,Kosovnica!C391+PRIBITEK_TRAK)+IF(Kosovnica!I391=2,Kosovnica!D391+PRIBITEK_TRAK)+IF(Kosovnica!J391=2,Kosovnica!D391+PRIBITEK_TRAK))/1000)*Kosovnica!E391,0)</f>
        <v>0</v>
      </c>
      <c r="T388" s="78" t="str">
        <f t="shared" si="80"/>
        <v/>
      </c>
      <c r="U388" s="47"/>
      <c r="V388" s="7" t="str">
        <f t="shared" si="81"/>
        <v/>
      </c>
      <c r="W388" s="7" t="str">
        <f t="shared" si="71"/>
        <v/>
      </c>
      <c r="X388" s="7" t="str" cm="1">
        <f t="array" ref="X388">IF(B388&lt;&gt;"",IF(SUMPRODUCT(--(ISNUMBER(SEARCH(LEPI36, Kosovnica!K391)))) &gt; 0, TRUE, FALSE),"")</f>
        <v/>
      </c>
      <c r="Z388" s="48" t="str">
        <f t="shared" si="82"/>
        <v/>
      </c>
      <c r="AA388" s="7">
        <f t="shared" si="83"/>
        <v>0</v>
      </c>
    </row>
    <row r="389" spans="1:27" ht="15" x14ac:dyDescent="0.2">
      <c r="A389" s="44">
        <f t="shared" si="72"/>
        <v>377</v>
      </c>
      <c r="B389" s="45" t="str">
        <f>IF(Kosovnica!B392&lt;&gt;"",Kosovnica!B392,"")</f>
        <v/>
      </c>
      <c r="C389" s="46" t="str">
        <f>IF(Kosovnica!L392&lt;&gt;"",Kosovnica!L392,"")</f>
        <v/>
      </c>
      <c r="D389" s="74" t="str">
        <f>IF(B389&lt;&gt;"",(((Kosovnica!C392)*(Kosovnica!D392))*Kosovnica!E392*(IF(X389=TRUE,2,1)))/1000000,"")</f>
        <v/>
      </c>
      <c r="E389" s="74" t="str">
        <f t="shared" si="73"/>
        <v/>
      </c>
      <c r="F389" s="80" t="str">
        <f t="shared" si="74"/>
        <v/>
      </c>
      <c r="G389" s="74" t="str">
        <f t="shared" si="75"/>
        <v/>
      </c>
      <c r="H389" s="76" t="str">
        <f t="shared" si="76"/>
        <v/>
      </c>
      <c r="I389" s="76"/>
      <c r="J389" s="77">
        <f>IF(X389=FALSE,((IF(Kosovnica!G392=1,Kosovnica!C392+PRIBITEK_TRAK)+IF(Kosovnica!H392=1,Kosovnica!C392+PRIBITEK_TRAK)+IF(Kosovnica!I392=1,Kosovnica!D392+PRIBITEK_TRAK)+IF(Kosovnica!J392=1,Kosovnica!D392+PRIBITEK_TRAK))/1000)*Kosovnica!E392,0)</f>
        <v>0</v>
      </c>
      <c r="K389" s="78" t="str">
        <f t="shared" si="77"/>
        <v/>
      </c>
      <c r="L389" s="75"/>
      <c r="M389" s="77">
        <f>IF(X389=FALSE,((IF(Kosovnica!G392=2,Kosovnica!C392+PRIBITEK_TRAK)+IF(Kosovnica!H392=2,Kosovnica!C392+PRIBITEK_TRAK)+IF(Kosovnica!I392=2,Kosovnica!D392+PRIBITEK_TRAK)+IF(Kosovnica!J392=2,Kosovnica!D392+PRIBITEK_TRAK))/1000)*Kosovnica!E392,0)</f>
        <v>0</v>
      </c>
      <c r="N389" s="78" t="str">
        <f t="shared" si="78"/>
        <v/>
      </c>
      <c r="O389" s="75"/>
      <c r="P389" s="77">
        <f>IF(X389=TRUE,((IF(Kosovnica!G392=1,Kosovnica!C392+PRIBITEK_TRAK)+IF(Kosovnica!H392=1,Kosovnica!C392+PRIBITEK_TRAK)+IF(Kosovnica!I392=1,Kosovnica!D392+PRIBITEK_TRAK)+IF(Kosovnica!J392=1,Kosovnica!D392+PRIBITEK_TRAK))/1000)*Kosovnica!E392,0)</f>
        <v>0</v>
      </c>
      <c r="Q389" s="78" t="str">
        <f t="shared" si="79"/>
        <v/>
      </c>
      <c r="R389" s="75"/>
      <c r="S389" s="77">
        <f>IF(X389=TRUE,((IF(Kosovnica!G392=2,Kosovnica!C392+PRIBITEK_TRAK)+IF(Kosovnica!H392=2,Kosovnica!C392+PRIBITEK_TRAK)+IF(Kosovnica!I392=2,Kosovnica!D392+PRIBITEK_TRAK)+IF(Kosovnica!J392=2,Kosovnica!D392+PRIBITEK_TRAK))/1000)*Kosovnica!E392,0)</f>
        <v>0</v>
      </c>
      <c r="T389" s="78" t="str">
        <f t="shared" si="80"/>
        <v/>
      </c>
      <c r="U389" s="47"/>
      <c r="V389" s="7" t="str">
        <f t="shared" si="81"/>
        <v/>
      </c>
      <c r="W389" s="7" t="str">
        <f t="shared" si="71"/>
        <v/>
      </c>
      <c r="X389" s="7" t="str" cm="1">
        <f t="array" ref="X389">IF(B389&lt;&gt;"",IF(SUMPRODUCT(--(ISNUMBER(SEARCH(LEPI36, Kosovnica!K392)))) &gt; 0, TRUE, FALSE),"")</f>
        <v/>
      </c>
      <c r="Z389" s="48" t="str">
        <f t="shared" si="82"/>
        <v/>
      </c>
      <c r="AA389" s="7">
        <f t="shared" si="83"/>
        <v>0</v>
      </c>
    </row>
    <row r="390" spans="1:27" ht="15" x14ac:dyDescent="0.2">
      <c r="A390" s="44">
        <f t="shared" si="72"/>
        <v>378</v>
      </c>
      <c r="B390" s="45" t="str">
        <f>IF(Kosovnica!B393&lt;&gt;"",Kosovnica!B393,"")</f>
        <v/>
      </c>
      <c r="C390" s="46" t="str">
        <f>IF(Kosovnica!L393&lt;&gt;"",Kosovnica!L393,"")</f>
        <v/>
      </c>
      <c r="D390" s="74" t="str">
        <f>IF(B390&lt;&gt;"",(((Kosovnica!C393)*(Kosovnica!D393))*Kosovnica!E393*(IF(X390=TRUE,2,1)))/1000000,"")</f>
        <v/>
      </c>
      <c r="E390" s="74" t="str">
        <f t="shared" si="73"/>
        <v/>
      </c>
      <c r="F390" s="80" t="str">
        <f t="shared" si="74"/>
        <v/>
      </c>
      <c r="G390" s="74" t="str">
        <f t="shared" si="75"/>
        <v/>
      </c>
      <c r="H390" s="76" t="str">
        <f t="shared" si="76"/>
        <v/>
      </c>
      <c r="I390" s="76"/>
      <c r="J390" s="77">
        <f>IF(X390=FALSE,((IF(Kosovnica!G393=1,Kosovnica!C393+PRIBITEK_TRAK)+IF(Kosovnica!H393=1,Kosovnica!C393+PRIBITEK_TRAK)+IF(Kosovnica!I393=1,Kosovnica!D393+PRIBITEK_TRAK)+IF(Kosovnica!J393=1,Kosovnica!D393+PRIBITEK_TRAK))/1000)*Kosovnica!E393,0)</f>
        <v>0</v>
      </c>
      <c r="K390" s="78" t="str">
        <f t="shared" si="77"/>
        <v/>
      </c>
      <c r="L390" s="75"/>
      <c r="M390" s="77">
        <f>IF(X390=FALSE,((IF(Kosovnica!G393=2,Kosovnica!C393+PRIBITEK_TRAK)+IF(Kosovnica!H393=2,Kosovnica!C393+PRIBITEK_TRAK)+IF(Kosovnica!I393=2,Kosovnica!D393+PRIBITEK_TRAK)+IF(Kosovnica!J393=2,Kosovnica!D393+PRIBITEK_TRAK))/1000)*Kosovnica!E393,0)</f>
        <v>0</v>
      </c>
      <c r="N390" s="78" t="str">
        <f t="shared" si="78"/>
        <v/>
      </c>
      <c r="O390" s="75"/>
      <c r="P390" s="77">
        <f>IF(X390=TRUE,((IF(Kosovnica!G393=1,Kosovnica!C393+PRIBITEK_TRAK)+IF(Kosovnica!H393=1,Kosovnica!C393+PRIBITEK_TRAK)+IF(Kosovnica!I393=1,Kosovnica!D393+PRIBITEK_TRAK)+IF(Kosovnica!J393=1,Kosovnica!D393+PRIBITEK_TRAK))/1000)*Kosovnica!E393,0)</f>
        <v>0</v>
      </c>
      <c r="Q390" s="78" t="str">
        <f t="shared" si="79"/>
        <v/>
      </c>
      <c r="R390" s="75"/>
      <c r="S390" s="77">
        <f>IF(X390=TRUE,((IF(Kosovnica!G393=2,Kosovnica!C393+PRIBITEK_TRAK)+IF(Kosovnica!H393=2,Kosovnica!C393+PRIBITEK_TRAK)+IF(Kosovnica!I393=2,Kosovnica!D393+PRIBITEK_TRAK)+IF(Kosovnica!J393=2,Kosovnica!D393+PRIBITEK_TRAK))/1000)*Kosovnica!E393,0)</f>
        <v>0</v>
      </c>
      <c r="T390" s="78" t="str">
        <f t="shared" si="80"/>
        <v/>
      </c>
      <c r="U390" s="47"/>
      <c r="V390" s="7" t="str">
        <f t="shared" si="81"/>
        <v/>
      </c>
      <c r="W390" s="7" t="str">
        <f t="shared" si="71"/>
        <v/>
      </c>
      <c r="X390" s="7" t="str" cm="1">
        <f t="array" ref="X390">IF(B390&lt;&gt;"",IF(SUMPRODUCT(--(ISNUMBER(SEARCH(LEPI36, Kosovnica!K393)))) &gt; 0, TRUE, FALSE),"")</f>
        <v/>
      </c>
      <c r="Z390" s="48" t="str">
        <f t="shared" si="82"/>
        <v/>
      </c>
      <c r="AA390" s="7">
        <f t="shared" si="83"/>
        <v>0</v>
      </c>
    </row>
    <row r="391" spans="1:27" ht="15" x14ac:dyDescent="0.2">
      <c r="A391" s="44">
        <f t="shared" si="72"/>
        <v>379</v>
      </c>
      <c r="B391" s="45" t="str">
        <f>IF(Kosovnica!B394&lt;&gt;"",Kosovnica!B394,"")</f>
        <v/>
      </c>
      <c r="C391" s="46" t="str">
        <f>IF(Kosovnica!L394&lt;&gt;"",Kosovnica!L394,"")</f>
        <v/>
      </c>
      <c r="D391" s="74" t="str">
        <f>IF(B391&lt;&gt;"",(((Kosovnica!C394)*(Kosovnica!D394))*Kosovnica!E394*(IF(X391=TRUE,2,1)))/1000000,"")</f>
        <v/>
      </c>
      <c r="E391" s="74" t="str">
        <f t="shared" si="73"/>
        <v/>
      </c>
      <c r="F391" s="80" t="str">
        <f t="shared" si="74"/>
        <v/>
      </c>
      <c r="G391" s="74" t="str">
        <f t="shared" si="75"/>
        <v/>
      </c>
      <c r="H391" s="76" t="str">
        <f t="shared" si="76"/>
        <v/>
      </c>
      <c r="I391" s="76"/>
      <c r="J391" s="77">
        <f>IF(X391=FALSE,((IF(Kosovnica!G394=1,Kosovnica!C394+PRIBITEK_TRAK)+IF(Kosovnica!H394=1,Kosovnica!C394+PRIBITEK_TRAK)+IF(Kosovnica!I394=1,Kosovnica!D394+PRIBITEK_TRAK)+IF(Kosovnica!J394=1,Kosovnica!D394+PRIBITEK_TRAK))/1000)*Kosovnica!E394,0)</f>
        <v>0</v>
      </c>
      <c r="K391" s="78" t="str">
        <f t="shared" si="77"/>
        <v/>
      </c>
      <c r="L391" s="75"/>
      <c r="M391" s="77">
        <f>IF(X391=FALSE,((IF(Kosovnica!G394=2,Kosovnica!C394+PRIBITEK_TRAK)+IF(Kosovnica!H394=2,Kosovnica!C394+PRIBITEK_TRAK)+IF(Kosovnica!I394=2,Kosovnica!D394+PRIBITEK_TRAK)+IF(Kosovnica!J394=2,Kosovnica!D394+PRIBITEK_TRAK))/1000)*Kosovnica!E394,0)</f>
        <v>0</v>
      </c>
      <c r="N391" s="78" t="str">
        <f t="shared" si="78"/>
        <v/>
      </c>
      <c r="O391" s="75"/>
      <c r="P391" s="77">
        <f>IF(X391=TRUE,((IF(Kosovnica!G394=1,Kosovnica!C394+PRIBITEK_TRAK)+IF(Kosovnica!H394=1,Kosovnica!C394+PRIBITEK_TRAK)+IF(Kosovnica!I394=1,Kosovnica!D394+PRIBITEK_TRAK)+IF(Kosovnica!J394=1,Kosovnica!D394+PRIBITEK_TRAK))/1000)*Kosovnica!E394,0)</f>
        <v>0</v>
      </c>
      <c r="Q391" s="78" t="str">
        <f t="shared" si="79"/>
        <v/>
      </c>
      <c r="R391" s="75"/>
      <c r="S391" s="77">
        <f>IF(X391=TRUE,((IF(Kosovnica!G394=2,Kosovnica!C394+PRIBITEK_TRAK)+IF(Kosovnica!H394=2,Kosovnica!C394+PRIBITEK_TRAK)+IF(Kosovnica!I394=2,Kosovnica!D394+PRIBITEK_TRAK)+IF(Kosovnica!J394=2,Kosovnica!D394+PRIBITEK_TRAK))/1000)*Kosovnica!E394,0)</f>
        <v>0</v>
      </c>
      <c r="T391" s="78" t="str">
        <f t="shared" si="80"/>
        <v/>
      </c>
      <c r="U391" s="47"/>
      <c r="V391" s="7" t="str">
        <f t="shared" si="81"/>
        <v/>
      </c>
      <c r="W391" s="7" t="str">
        <f t="shared" si="71"/>
        <v/>
      </c>
      <c r="X391" s="7" t="str" cm="1">
        <f t="array" ref="X391">IF(B391&lt;&gt;"",IF(SUMPRODUCT(--(ISNUMBER(SEARCH(LEPI36, Kosovnica!K394)))) &gt; 0, TRUE, FALSE),"")</f>
        <v/>
      </c>
      <c r="Z391" s="48" t="str">
        <f t="shared" si="82"/>
        <v/>
      </c>
      <c r="AA391" s="7">
        <f t="shared" si="83"/>
        <v>0</v>
      </c>
    </row>
    <row r="392" spans="1:27" ht="15" x14ac:dyDescent="0.2">
      <c r="A392" s="44">
        <f t="shared" si="72"/>
        <v>380</v>
      </c>
      <c r="B392" s="45" t="str">
        <f>IF(Kosovnica!B395&lt;&gt;"",Kosovnica!B395,"")</f>
        <v/>
      </c>
      <c r="C392" s="46" t="str">
        <f>IF(Kosovnica!L395&lt;&gt;"",Kosovnica!L395,"")</f>
        <v/>
      </c>
      <c r="D392" s="74" t="str">
        <f>IF(B392&lt;&gt;"",(((Kosovnica!C395)*(Kosovnica!D395))*Kosovnica!E395*(IF(X392=TRUE,2,1)))/1000000,"")</f>
        <v/>
      </c>
      <c r="E392" s="74" t="str">
        <f t="shared" si="73"/>
        <v/>
      </c>
      <c r="F392" s="80" t="str">
        <f t="shared" si="74"/>
        <v/>
      </c>
      <c r="G392" s="74" t="str">
        <f t="shared" si="75"/>
        <v/>
      </c>
      <c r="H392" s="76" t="str">
        <f t="shared" si="76"/>
        <v/>
      </c>
      <c r="I392" s="76"/>
      <c r="J392" s="77">
        <f>IF(X392=FALSE,((IF(Kosovnica!G395=1,Kosovnica!C395+PRIBITEK_TRAK)+IF(Kosovnica!H395=1,Kosovnica!C395+PRIBITEK_TRAK)+IF(Kosovnica!I395=1,Kosovnica!D395+PRIBITEK_TRAK)+IF(Kosovnica!J395=1,Kosovnica!D395+PRIBITEK_TRAK))/1000)*Kosovnica!E395,0)</f>
        <v>0</v>
      </c>
      <c r="K392" s="78" t="str">
        <f t="shared" si="77"/>
        <v/>
      </c>
      <c r="L392" s="75"/>
      <c r="M392" s="77">
        <f>IF(X392=FALSE,((IF(Kosovnica!G395=2,Kosovnica!C395+PRIBITEK_TRAK)+IF(Kosovnica!H395=2,Kosovnica!C395+PRIBITEK_TRAK)+IF(Kosovnica!I395=2,Kosovnica!D395+PRIBITEK_TRAK)+IF(Kosovnica!J395=2,Kosovnica!D395+PRIBITEK_TRAK))/1000)*Kosovnica!E395,0)</f>
        <v>0</v>
      </c>
      <c r="N392" s="78" t="str">
        <f t="shared" si="78"/>
        <v/>
      </c>
      <c r="O392" s="75"/>
      <c r="P392" s="77">
        <f>IF(X392=TRUE,((IF(Kosovnica!G395=1,Kosovnica!C395+PRIBITEK_TRAK)+IF(Kosovnica!H395=1,Kosovnica!C395+PRIBITEK_TRAK)+IF(Kosovnica!I395=1,Kosovnica!D395+PRIBITEK_TRAK)+IF(Kosovnica!J395=1,Kosovnica!D395+PRIBITEK_TRAK))/1000)*Kosovnica!E395,0)</f>
        <v>0</v>
      </c>
      <c r="Q392" s="78" t="str">
        <f t="shared" si="79"/>
        <v/>
      </c>
      <c r="R392" s="75"/>
      <c r="S392" s="77">
        <f>IF(X392=TRUE,((IF(Kosovnica!G395=2,Kosovnica!C395+PRIBITEK_TRAK)+IF(Kosovnica!H395=2,Kosovnica!C395+PRIBITEK_TRAK)+IF(Kosovnica!I395=2,Kosovnica!D395+PRIBITEK_TRAK)+IF(Kosovnica!J395=2,Kosovnica!D395+PRIBITEK_TRAK))/1000)*Kosovnica!E395,0)</f>
        <v>0</v>
      </c>
      <c r="T392" s="78" t="str">
        <f t="shared" si="80"/>
        <v/>
      </c>
      <c r="U392" s="47"/>
      <c r="V392" s="7" t="str">
        <f t="shared" si="81"/>
        <v/>
      </c>
      <c r="W392" s="7" t="str">
        <f t="shared" si="71"/>
        <v/>
      </c>
      <c r="X392" s="7" t="str" cm="1">
        <f t="array" ref="X392">IF(B392&lt;&gt;"",IF(SUMPRODUCT(--(ISNUMBER(SEARCH(LEPI36, Kosovnica!K395)))) &gt; 0, TRUE, FALSE),"")</f>
        <v/>
      </c>
      <c r="Z392" s="48" t="str">
        <f t="shared" si="82"/>
        <v/>
      </c>
      <c r="AA392" s="7">
        <f t="shared" si="83"/>
        <v>0</v>
      </c>
    </row>
    <row r="393" spans="1:27" ht="15" x14ac:dyDescent="0.2">
      <c r="A393" s="44">
        <f t="shared" si="72"/>
        <v>381</v>
      </c>
      <c r="B393" s="45" t="str">
        <f>IF(Kosovnica!B396&lt;&gt;"",Kosovnica!B396,"")</f>
        <v/>
      </c>
      <c r="C393" s="46" t="str">
        <f>IF(Kosovnica!L396&lt;&gt;"",Kosovnica!L396,"")</f>
        <v/>
      </c>
      <c r="D393" s="74" t="str">
        <f>IF(B393&lt;&gt;"",(((Kosovnica!C396)*(Kosovnica!D396))*Kosovnica!E396*(IF(X393=TRUE,2,1)))/1000000,"")</f>
        <v/>
      </c>
      <c r="E393" s="74" t="str">
        <f t="shared" si="73"/>
        <v/>
      </c>
      <c r="F393" s="80" t="str">
        <f t="shared" si="74"/>
        <v/>
      </c>
      <c r="G393" s="74" t="str">
        <f t="shared" si="75"/>
        <v/>
      </c>
      <c r="H393" s="76" t="str">
        <f t="shared" si="76"/>
        <v/>
      </c>
      <c r="I393" s="76"/>
      <c r="J393" s="77">
        <f>IF(X393=FALSE,((IF(Kosovnica!G396=1,Kosovnica!C396+PRIBITEK_TRAK)+IF(Kosovnica!H396=1,Kosovnica!C396+PRIBITEK_TRAK)+IF(Kosovnica!I396=1,Kosovnica!D396+PRIBITEK_TRAK)+IF(Kosovnica!J396=1,Kosovnica!D396+PRIBITEK_TRAK))/1000)*Kosovnica!E396,0)</f>
        <v>0</v>
      </c>
      <c r="K393" s="78" t="str">
        <f t="shared" si="77"/>
        <v/>
      </c>
      <c r="L393" s="75"/>
      <c r="M393" s="77">
        <f>IF(X393=FALSE,((IF(Kosovnica!G396=2,Kosovnica!C396+PRIBITEK_TRAK)+IF(Kosovnica!H396=2,Kosovnica!C396+PRIBITEK_TRAK)+IF(Kosovnica!I396=2,Kosovnica!D396+PRIBITEK_TRAK)+IF(Kosovnica!J396=2,Kosovnica!D396+PRIBITEK_TRAK))/1000)*Kosovnica!E396,0)</f>
        <v>0</v>
      </c>
      <c r="N393" s="78" t="str">
        <f t="shared" si="78"/>
        <v/>
      </c>
      <c r="O393" s="75"/>
      <c r="P393" s="77">
        <f>IF(X393=TRUE,((IF(Kosovnica!G396=1,Kosovnica!C396+PRIBITEK_TRAK)+IF(Kosovnica!H396=1,Kosovnica!C396+PRIBITEK_TRAK)+IF(Kosovnica!I396=1,Kosovnica!D396+PRIBITEK_TRAK)+IF(Kosovnica!J396=1,Kosovnica!D396+PRIBITEK_TRAK))/1000)*Kosovnica!E396,0)</f>
        <v>0</v>
      </c>
      <c r="Q393" s="78" t="str">
        <f t="shared" si="79"/>
        <v/>
      </c>
      <c r="R393" s="75"/>
      <c r="S393" s="77">
        <f>IF(X393=TRUE,((IF(Kosovnica!G396=2,Kosovnica!C396+PRIBITEK_TRAK)+IF(Kosovnica!H396=2,Kosovnica!C396+PRIBITEK_TRAK)+IF(Kosovnica!I396=2,Kosovnica!D396+PRIBITEK_TRAK)+IF(Kosovnica!J396=2,Kosovnica!D396+PRIBITEK_TRAK))/1000)*Kosovnica!E396,0)</f>
        <v>0</v>
      </c>
      <c r="T393" s="78" t="str">
        <f t="shared" si="80"/>
        <v/>
      </c>
      <c r="U393" s="47"/>
      <c r="V393" s="7" t="str">
        <f t="shared" si="81"/>
        <v/>
      </c>
      <c r="W393" s="7" t="str">
        <f t="shared" si="71"/>
        <v/>
      </c>
      <c r="X393" s="7" t="str" cm="1">
        <f t="array" ref="X393">IF(B393&lt;&gt;"",IF(SUMPRODUCT(--(ISNUMBER(SEARCH(LEPI36, Kosovnica!K396)))) &gt; 0, TRUE, FALSE),"")</f>
        <v/>
      </c>
      <c r="Z393" s="48" t="str">
        <f t="shared" si="82"/>
        <v/>
      </c>
      <c r="AA393" s="7">
        <f t="shared" si="83"/>
        <v>0</v>
      </c>
    </row>
    <row r="394" spans="1:27" ht="15" x14ac:dyDescent="0.2">
      <c r="A394" s="44">
        <f t="shared" si="72"/>
        <v>382</v>
      </c>
      <c r="B394" s="45" t="str">
        <f>IF(Kosovnica!B397&lt;&gt;"",Kosovnica!B397,"")</f>
        <v/>
      </c>
      <c r="C394" s="46" t="str">
        <f>IF(Kosovnica!L397&lt;&gt;"",Kosovnica!L397,"")</f>
        <v/>
      </c>
      <c r="D394" s="74" t="str">
        <f>IF(B394&lt;&gt;"",(((Kosovnica!C397)*(Kosovnica!D397))*Kosovnica!E397*(IF(X394=TRUE,2,1)))/1000000,"")</f>
        <v/>
      </c>
      <c r="E394" s="74" t="str">
        <f t="shared" si="73"/>
        <v/>
      </c>
      <c r="F394" s="80" t="str">
        <f t="shared" si="74"/>
        <v/>
      </c>
      <c r="G394" s="74" t="str">
        <f t="shared" si="75"/>
        <v/>
      </c>
      <c r="H394" s="76" t="str">
        <f t="shared" si="76"/>
        <v/>
      </c>
      <c r="I394" s="76"/>
      <c r="J394" s="77">
        <f>IF(X394=FALSE,((IF(Kosovnica!G397=1,Kosovnica!C397+PRIBITEK_TRAK)+IF(Kosovnica!H397=1,Kosovnica!C397+PRIBITEK_TRAK)+IF(Kosovnica!I397=1,Kosovnica!D397+PRIBITEK_TRAK)+IF(Kosovnica!J397=1,Kosovnica!D397+PRIBITEK_TRAK))/1000)*Kosovnica!E397,0)</f>
        <v>0</v>
      </c>
      <c r="K394" s="78" t="str">
        <f t="shared" si="77"/>
        <v/>
      </c>
      <c r="L394" s="75"/>
      <c r="M394" s="77">
        <f>IF(X394=FALSE,((IF(Kosovnica!G397=2,Kosovnica!C397+PRIBITEK_TRAK)+IF(Kosovnica!H397=2,Kosovnica!C397+PRIBITEK_TRAK)+IF(Kosovnica!I397=2,Kosovnica!D397+PRIBITEK_TRAK)+IF(Kosovnica!J397=2,Kosovnica!D397+PRIBITEK_TRAK))/1000)*Kosovnica!E397,0)</f>
        <v>0</v>
      </c>
      <c r="N394" s="78" t="str">
        <f t="shared" si="78"/>
        <v/>
      </c>
      <c r="O394" s="75"/>
      <c r="P394" s="77">
        <f>IF(X394=TRUE,((IF(Kosovnica!G397=1,Kosovnica!C397+PRIBITEK_TRAK)+IF(Kosovnica!H397=1,Kosovnica!C397+PRIBITEK_TRAK)+IF(Kosovnica!I397=1,Kosovnica!D397+PRIBITEK_TRAK)+IF(Kosovnica!J397=1,Kosovnica!D397+PRIBITEK_TRAK))/1000)*Kosovnica!E397,0)</f>
        <v>0</v>
      </c>
      <c r="Q394" s="78" t="str">
        <f t="shared" si="79"/>
        <v/>
      </c>
      <c r="R394" s="75"/>
      <c r="S394" s="77">
        <f>IF(X394=TRUE,((IF(Kosovnica!G397=2,Kosovnica!C397+PRIBITEK_TRAK)+IF(Kosovnica!H397=2,Kosovnica!C397+PRIBITEK_TRAK)+IF(Kosovnica!I397=2,Kosovnica!D397+PRIBITEK_TRAK)+IF(Kosovnica!J397=2,Kosovnica!D397+PRIBITEK_TRAK))/1000)*Kosovnica!E397,0)</f>
        <v>0</v>
      </c>
      <c r="T394" s="78" t="str">
        <f t="shared" si="80"/>
        <v/>
      </c>
      <c r="U394" s="47"/>
      <c r="V394" s="7" t="str">
        <f t="shared" si="81"/>
        <v/>
      </c>
      <c r="W394" s="7" t="str">
        <f t="shared" si="71"/>
        <v/>
      </c>
      <c r="X394" s="7" t="str" cm="1">
        <f t="array" ref="X394">IF(B394&lt;&gt;"",IF(SUMPRODUCT(--(ISNUMBER(SEARCH(LEPI36, Kosovnica!K397)))) &gt; 0, TRUE, FALSE),"")</f>
        <v/>
      </c>
      <c r="Z394" s="48" t="str">
        <f t="shared" si="82"/>
        <v/>
      </c>
      <c r="AA394" s="7">
        <f t="shared" si="83"/>
        <v>0</v>
      </c>
    </row>
    <row r="395" spans="1:27" ht="15" x14ac:dyDescent="0.2">
      <c r="A395" s="44">
        <f t="shared" si="72"/>
        <v>383</v>
      </c>
      <c r="B395" s="45" t="str">
        <f>IF(Kosovnica!B398&lt;&gt;"",Kosovnica!B398,"")</f>
        <v/>
      </c>
      <c r="C395" s="46" t="str">
        <f>IF(Kosovnica!L398&lt;&gt;"",Kosovnica!L398,"")</f>
        <v/>
      </c>
      <c r="D395" s="74" t="str">
        <f>IF(B395&lt;&gt;"",(((Kosovnica!C398)*(Kosovnica!D398))*Kosovnica!E398*(IF(X395=TRUE,2,1)))/1000000,"")</f>
        <v/>
      </c>
      <c r="E395" s="74" t="str">
        <f t="shared" si="73"/>
        <v/>
      </c>
      <c r="F395" s="80" t="str">
        <f t="shared" si="74"/>
        <v/>
      </c>
      <c r="G395" s="74" t="str">
        <f t="shared" si="75"/>
        <v/>
      </c>
      <c r="H395" s="76" t="str">
        <f t="shared" si="76"/>
        <v/>
      </c>
      <c r="I395" s="76"/>
      <c r="J395" s="77">
        <f>IF(X395=FALSE,((IF(Kosovnica!G398=1,Kosovnica!C398+PRIBITEK_TRAK)+IF(Kosovnica!H398=1,Kosovnica!C398+PRIBITEK_TRAK)+IF(Kosovnica!I398=1,Kosovnica!D398+PRIBITEK_TRAK)+IF(Kosovnica!J398=1,Kosovnica!D398+PRIBITEK_TRAK))/1000)*Kosovnica!E398,0)</f>
        <v>0</v>
      </c>
      <c r="K395" s="78" t="str">
        <f t="shared" si="77"/>
        <v/>
      </c>
      <c r="L395" s="75"/>
      <c r="M395" s="77">
        <f>IF(X395=FALSE,((IF(Kosovnica!G398=2,Kosovnica!C398+PRIBITEK_TRAK)+IF(Kosovnica!H398=2,Kosovnica!C398+PRIBITEK_TRAK)+IF(Kosovnica!I398=2,Kosovnica!D398+PRIBITEK_TRAK)+IF(Kosovnica!J398=2,Kosovnica!D398+PRIBITEK_TRAK))/1000)*Kosovnica!E398,0)</f>
        <v>0</v>
      </c>
      <c r="N395" s="78" t="str">
        <f t="shared" si="78"/>
        <v/>
      </c>
      <c r="O395" s="75"/>
      <c r="P395" s="77">
        <f>IF(X395=TRUE,((IF(Kosovnica!G398=1,Kosovnica!C398+PRIBITEK_TRAK)+IF(Kosovnica!H398=1,Kosovnica!C398+PRIBITEK_TRAK)+IF(Kosovnica!I398=1,Kosovnica!D398+PRIBITEK_TRAK)+IF(Kosovnica!J398=1,Kosovnica!D398+PRIBITEK_TRAK))/1000)*Kosovnica!E398,0)</f>
        <v>0</v>
      </c>
      <c r="Q395" s="78" t="str">
        <f t="shared" si="79"/>
        <v/>
      </c>
      <c r="R395" s="75"/>
      <c r="S395" s="77">
        <f>IF(X395=TRUE,((IF(Kosovnica!G398=2,Kosovnica!C398+PRIBITEK_TRAK)+IF(Kosovnica!H398=2,Kosovnica!C398+PRIBITEK_TRAK)+IF(Kosovnica!I398=2,Kosovnica!D398+PRIBITEK_TRAK)+IF(Kosovnica!J398=2,Kosovnica!D398+PRIBITEK_TRAK))/1000)*Kosovnica!E398,0)</f>
        <v>0</v>
      </c>
      <c r="T395" s="78" t="str">
        <f t="shared" si="80"/>
        <v/>
      </c>
      <c r="U395" s="47"/>
      <c r="V395" s="7" t="str">
        <f t="shared" si="81"/>
        <v/>
      </c>
      <c r="W395" s="7" t="str">
        <f t="shared" si="71"/>
        <v/>
      </c>
      <c r="X395" s="7" t="str" cm="1">
        <f t="array" ref="X395">IF(B395&lt;&gt;"",IF(SUMPRODUCT(--(ISNUMBER(SEARCH(LEPI36, Kosovnica!K398)))) &gt; 0, TRUE, FALSE),"")</f>
        <v/>
      </c>
      <c r="Z395" s="48" t="str">
        <f t="shared" si="82"/>
        <v/>
      </c>
      <c r="AA395" s="7">
        <f t="shared" si="83"/>
        <v>0</v>
      </c>
    </row>
    <row r="396" spans="1:27" ht="15" x14ac:dyDescent="0.2">
      <c r="A396" s="44">
        <f t="shared" si="72"/>
        <v>384</v>
      </c>
      <c r="B396" s="45" t="str">
        <f>IF(Kosovnica!B399&lt;&gt;"",Kosovnica!B399,"")</f>
        <v/>
      </c>
      <c r="C396" s="46" t="str">
        <f>IF(Kosovnica!L399&lt;&gt;"",Kosovnica!L399,"")</f>
        <v/>
      </c>
      <c r="D396" s="74" t="str">
        <f>IF(B396&lt;&gt;"",(((Kosovnica!C399)*(Kosovnica!D399))*Kosovnica!E399*(IF(X396=TRUE,2,1)))/1000000,"")</f>
        <v/>
      </c>
      <c r="E396" s="74" t="str">
        <f t="shared" si="73"/>
        <v/>
      </c>
      <c r="F396" s="80" t="str">
        <f t="shared" si="74"/>
        <v/>
      </c>
      <c r="G396" s="74" t="str">
        <f t="shared" si="75"/>
        <v/>
      </c>
      <c r="H396" s="76" t="str">
        <f t="shared" si="76"/>
        <v/>
      </c>
      <c r="I396" s="76"/>
      <c r="J396" s="77">
        <f>IF(X396=FALSE,((IF(Kosovnica!G399=1,Kosovnica!C399+PRIBITEK_TRAK)+IF(Kosovnica!H399=1,Kosovnica!C399+PRIBITEK_TRAK)+IF(Kosovnica!I399=1,Kosovnica!D399+PRIBITEK_TRAK)+IF(Kosovnica!J399=1,Kosovnica!D399+PRIBITEK_TRAK))/1000)*Kosovnica!E399,0)</f>
        <v>0</v>
      </c>
      <c r="K396" s="78" t="str">
        <f t="shared" si="77"/>
        <v/>
      </c>
      <c r="L396" s="75"/>
      <c r="M396" s="77">
        <f>IF(X396=FALSE,((IF(Kosovnica!G399=2,Kosovnica!C399+PRIBITEK_TRAK)+IF(Kosovnica!H399=2,Kosovnica!C399+PRIBITEK_TRAK)+IF(Kosovnica!I399=2,Kosovnica!D399+PRIBITEK_TRAK)+IF(Kosovnica!J399=2,Kosovnica!D399+PRIBITEK_TRAK))/1000)*Kosovnica!E399,0)</f>
        <v>0</v>
      </c>
      <c r="N396" s="78" t="str">
        <f t="shared" si="78"/>
        <v/>
      </c>
      <c r="O396" s="75"/>
      <c r="P396" s="77">
        <f>IF(X396=TRUE,((IF(Kosovnica!G399=1,Kosovnica!C399+PRIBITEK_TRAK)+IF(Kosovnica!H399=1,Kosovnica!C399+PRIBITEK_TRAK)+IF(Kosovnica!I399=1,Kosovnica!D399+PRIBITEK_TRAK)+IF(Kosovnica!J399=1,Kosovnica!D399+PRIBITEK_TRAK))/1000)*Kosovnica!E399,0)</f>
        <v>0</v>
      </c>
      <c r="Q396" s="78" t="str">
        <f t="shared" si="79"/>
        <v/>
      </c>
      <c r="R396" s="75"/>
      <c r="S396" s="77">
        <f>IF(X396=TRUE,((IF(Kosovnica!G399=2,Kosovnica!C399+PRIBITEK_TRAK)+IF(Kosovnica!H399=2,Kosovnica!C399+PRIBITEK_TRAK)+IF(Kosovnica!I399=2,Kosovnica!D399+PRIBITEK_TRAK)+IF(Kosovnica!J399=2,Kosovnica!D399+PRIBITEK_TRAK))/1000)*Kosovnica!E399,0)</f>
        <v>0</v>
      </c>
      <c r="T396" s="78" t="str">
        <f t="shared" si="80"/>
        <v/>
      </c>
      <c r="U396" s="47"/>
      <c r="V396" s="7" t="str">
        <f t="shared" si="81"/>
        <v/>
      </c>
      <c r="W396" s="7" t="str">
        <f t="shared" si="71"/>
        <v/>
      </c>
      <c r="X396" s="7" t="str" cm="1">
        <f t="array" ref="X396">IF(B396&lt;&gt;"",IF(SUMPRODUCT(--(ISNUMBER(SEARCH(LEPI36, Kosovnica!K399)))) &gt; 0, TRUE, FALSE),"")</f>
        <v/>
      </c>
      <c r="Z396" s="48" t="str">
        <f t="shared" si="82"/>
        <v/>
      </c>
      <c r="AA396" s="7">
        <f t="shared" si="83"/>
        <v>0</v>
      </c>
    </row>
    <row r="397" spans="1:27" ht="15" x14ac:dyDescent="0.2">
      <c r="A397" s="44">
        <f t="shared" si="72"/>
        <v>385</v>
      </c>
      <c r="B397" s="45" t="str">
        <f>IF(Kosovnica!B400&lt;&gt;"",Kosovnica!B400,"")</f>
        <v/>
      </c>
      <c r="C397" s="46" t="str">
        <f>IF(Kosovnica!L400&lt;&gt;"",Kosovnica!L400,"")</f>
        <v/>
      </c>
      <c r="D397" s="74" t="str">
        <f>IF(B397&lt;&gt;"",(((Kosovnica!C400)*(Kosovnica!D400))*Kosovnica!E400*(IF(X397=TRUE,2,1)))/1000000,"")</f>
        <v/>
      </c>
      <c r="E397" s="74" t="str">
        <f t="shared" si="73"/>
        <v/>
      </c>
      <c r="F397" s="80" t="str">
        <f t="shared" si="74"/>
        <v/>
      </c>
      <c r="G397" s="74" t="str">
        <f t="shared" si="75"/>
        <v/>
      </c>
      <c r="H397" s="76" t="str">
        <f t="shared" si="76"/>
        <v/>
      </c>
      <c r="I397" s="76"/>
      <c r="J397" s="77">
        <f>IF(X397=FALSE,((IF(Kosovnica!G400=1,Kosovnica!C400+PRIBITEK_TRAK)+IF(Kosovnica!H400=1,Kosovnica!C400+PRIBITEK_TRAK)+IF(Kosovnica!I400=1,Kosovnica!D400+PRIBITEK_TRAK)+IF(Kosovnica!J400=1,Kosovnica!D400+PRIBITEK_TRAK))/1000)*Kosovnica!E400,0)</f>
        <v>0</v>
      </c>
      <c r="K397" s="78" t="str">
        <f t="shared" si="77"/>
        <v/>
      </c>
      <c r="L397" s="75"/>
      <c r="M397" s="77">
        <f>IF(X397=FALSE,((IF(Kosovnica!G400=2,Kosovnica!C400+PRIBITEK_TRAK)+IF(Kosovnica!H400=2,Kosovnica!C400+PRIBITEK_TRAK)+IF(Kosovnica!I400=2,Kosovnica!D400+PRIBITEK_TRAK)+IF(Kosovnica!J400=2,Kosovnica!D400+PRIBITEK_TRAK))/1000)*Kosovnica!E400,0)</f>
        <v>0</v>
      </c>
      <c r="N397" s="78" t="str">
        <f t="shared" si="78"/>
        <v/>
      </c>
      <c r="O397" s="75"/>
      <c r="P397" s="77">
        <f>IF(X397=TRUE,((IF(Kosovnica!G400=1,Kosovnica!C400+PRIBITEK_TRAK)+IF(Kosovnica!H400=1,Kosovnica!C400+PRIBITEK_TRAK)+IF(Kosovnica!I400=1,Kosovnica!D400+PRIBITEK_TRAK)+IF(Kosovnica!J400=1,Kosovnica!D400+PRIBITEK_TRAK))/1000)*Kosovnica!E400,0)</f>
        <v>0</v>
      </c>
      <c r="Q397" s="78" t="str">
        <f t="shared" si="79"/>
        <v/>
      </c>
      <c r="R397" s="75"/>
      <c r="S397" s="77">
        <f>IF(X397=TRUE,((IF(Kosovnica!G400=2,Kosovnica!C400+PRIBITEK_TRAK)+IF(Kosovnica!H400=2,Kosovnica!C400+PRIBITEK_TRAK)+IF(Kosovnica!I400=2,Kosovnica!D400+PRIBITEK_TRAK)+IF(Kosovnica!J400=2,Kosovnica!D400+PRIBITEK_TRAK))/1000)*Kosovnica!E400,0)</f>
        <v>0</v>
      </c>
      <c r="T397" s="78" t="str">
        <f t="shared" si="80"/>
        <v/>
      </c>
      <c r="U397" s="47"/>
      <c r="V397" s="7" t="str">
        <f t="shared" si="81"/>
        <v/>
      </c>
      <c r="W397" s="7" t="str">
        <f t="shared" ref="W397:W460" si="84">IFERROR(IF(AND(VLOOKUP(B397,DEKORJI_PODATKI,6,FALSE)=18,X397=TRUE),36,VLOOKUP(B397,DEKORJI_PODATKI,6,FALSE)),"")</f>
        <v/>
      </c>
      <c r="X397" s="7" t="str" cm="1">
        <f t="array" ref="X397">IF(B397&lt;&gt;"",IF(SUMPRODUCT(--(ISNUMBER(SEARCH(LEPI36, Kosovnica!K400)))) &gt; 0, TRUE, FALSE),"")</f>
        <v/>
      </c>
      <c r="Z397" s="48" t="str">
        <f t="shared" si="82"/>
        <v/>
      </c>
      <c r="AA397" s="7">
        <f t="shared" si="83"/>
        <v>0</v>
      </c>
    </row>
    <row r="398" spans="1:27" ht="15" x14ac:dyDescent="0.2">
      <c r="A398" s="44">
        <f t="shared" ref="A398:A461" si="85">IF(ISNUMBER(A397),A397+1,1)</f>
        <v>386</v>
      </c>
      <c r="B398" s="45" t="str">
        <f>IF(Kosovnica!B401&lt;&gt;"",Kosovnica!B401,"")</f>
        <v/>
      </c>
      <c r="C398" s="46" t="str">
        <f>IF(Kosovnica!L401&lt;&gt;"",Kosovnica!L401,"")</f>
        <v/>
      </c>
      <c r="D398" s="74" t="str">
        <f>IF(B398&lt;&gt;"",(((Kosovnica!C401)*(Kosovnica!D401))*Kosovnica!E401*(IF(X398=TRUE,2,1)))/1000000,"")</f>
        <v/>
      </c>
      <c r="E398" s="74" t="str">
        <f t="shared" ref="E398:E461" si="86">IFERROR(IF(B398=B397,IFERROR(E397+D398,""),D398),"")</f>
        <v/>
      </c>
      <c r="F398" s="80" t="str">
        <f t="shared" ref="F398:F461" si="87">IFERROR(IF(B398=B399,"",CEILING(E398/(((VLOOKUP(B398,DEKORJI_PODATKI,4,FALSE)*VLOOKUP(B398,DEKORJI_PODATKI,5,FALSE))/1000000)*IF(VLOOKUP(B398,DEKORJI_PODATKI,2,FALSE)=1,Y_GRAIN,N_GRAIN)),0.5)),"")</f>
        <v/>
      </c>
      <c r="G398" s="74" t="str">
        <f t="shared" ref="G398:G461" si="88">IFERROR(F398*((VLOOKUP(B398,DEKORJI_PODATKI,4,FALSE)*VLOOKUP(B398,DEKORJI_PODATKI,5,FALSE))/1000000),"")</f>
        <v/>
      </c>
      <c r="H398" s="76" t="str">
        <f t="shared" ref="H398:H461" si="89">IFERROR(F398*VLOOKUP(B398,DEKORJI_PODATKI,7,FALSE),"")</f>
        <v/>
      </c>
      <c r="I398" s="76"/>
      <c r="J398" s="77">
        <f>IF(X398=FALSE,((IF(Kosovnica!G401=1,Kosovnica!C401+PRIBITEK_TRAK)+IF(Kosovnica!H401=1,Kosovnica!C401+PRIBITEK_TRAK)+IF(Kosovnica!I401=1,Kosovnica!D401+PRIBITEK_TRAK)+IF(Kosovnica!J401=1,Kosovnica!D401+PRIBITEK_TRAK))/1000)*Kosovnica!E401,0)</f>
        <v>0</v>
      </c>
      <c r="K398" s="78" t="str">
        <f t="shared" ref="K398:K461" si="90">IF(B398="","",IFERROR(IF(B398=B397,IFERROR(K397+J398,""),J398),""))</f>
        <v/>
      </c>
      <c r="L398" s="75"/>
      <c r="M398" s="77">
        <f>IF(X398=FALSE,((IF(Kosovnica!G401=2,Kosovnica!C401+PRIBITEK_TRAK)+IF(Kosovnica!H401=2,Kosovnica!C401+PRIBITEK_TRAK)+IF(Kosovnica!I401=2,Kosovnica!D401+PRIBITEK_TRAK)+IF(Kosovnica!J401=2,Kosovnica!D401+PRIBITEK_TRAK))/1000)*Kosovnica!E401,0)</f>
        <v>0</v>
      </c>
      <c r="N398" s="78" t="str">
        <f t="shared" ref="N398:N461" si="91">IF(B398="","",IFERROR(IF(B398=B397,IFERROR(N397+M398,0),M398),""))</f>
        <v/>
      </c>
      <c r="O398" s="75"/>
      <c r="P398" s="77">
        <f>IF(X398=TRUE,((IF(Kosovnica!G401=1,Kosovnica!C401+PRIBITEK_TRAK)+IF(Kosovnica!H401=1,Kosovnica!C401+PRIBITEK_TRAK)+IF(Kosovnica!I401=1,Kosovnica!D401+PRIBITEK_TRAK)+IF(Kosovnica!J401=1,Kosovnica!D401+PRIBITEK_TRAK))/1000)*Kosovnica!E401,0)</f>
        <v>0</v>
      </c>
      <c r="Q398" s="78" t="str">
        <f t="shared" ref="Q398:Q461" si="92">IF(B398="","",IFERROR(IF(B398=B397,IFERROR(Q397+P398,0),P398),""))</f>
        <v/>
      </c>
      <c r="R398" s="75"/>
      <c r="S398" s="77">
        <f>IF(X398=TRUE,((IF(Kosovnica!G401=2,Kosovnica!C401+PRIBITEK_TRAK)+IF(Kosovnica!H401=2,Kosovnica!C401+PRIBITEK_TRAK)+IF(Kosovnica!I401=2,Kosovnica!D401+PRIBITEK_TRAK)+IF(Kosovnica!J401=2,Kosovnica!D401+PRIBITEK_TRAK))/1000)*Kosovnica!E401,0)</f>
        <v>0</v>
      </c>
      <c r="T398" s="78" t="str">
        <f t="shared" ref="T398:T461" si="93">IF(B398="","",IFERROR(IF(B398=B397,IFERROR(T397+S398,0),S398),""))</f>
        <v/>
      </c>
      <c r="U398" s="47"/>
      <c r="V398" s="7" t="str">
        <f t="shared" ref="V398:V461" si="94">IF(B398="","",IF(B398=B399,FALSE,TRUE))</f>
        <v/>
      </c>
      <c r="W398" s="7" t="str">
        <f t="shared" si="84"/>
        <v/>
      </c>
      <c r="X398" s="7" t="str" cm="1">
        <f t="array" ref="X398">IF(B398&lt;&gt;"",IF(SUMPRODUCT(--(ISNUMBER(SEARCH(LEPI36, Kosovnica!K401)))) &gt; 0, TRUE, FALSE),"")</f>
        <v/>
      </c>
      <c r="Z398" s="48" t="str">
        <f t="shared" ref="Z398:Z461" si="95">IF(X398=TRUE,(E398/2),"")</f>
        <v/>
      </c>
      <c r="AA398" s="7">
        <f t="shared" ref="AA398:AA461" si="96">IFERROR(IF(V398=TRUE,AA397+K398+N398+Q398+T398,0),0)</f>
        <v>0</v>
      </c>
    </row>
    <row r="399" spans="1:27" ht="15" x14ac:dyDescent="0.2">
      <c r="A399" s="44">
        <f t="shared" si="85"/>
        <v>387</v>
      </c>
      <c r="B399" s="45" t="str">
        <f>IF(Kosovnica!B402&lt;&gt;"",Kosovnica!B402,"")</f>
        <v/>
      </c>
      <c r="C399" s="46" t="str">
        <f>IF(Kosovnica!L402&lt;&gt;"",Kosovnica!L402,"")</f>
        <v/>
      </c>
      <c r="D399" s="74" t="str">
        <f>IF(B399&lt;&gt;"",(((Kosovnica!C402)*(Kosovnica!D402))*Kosovnica!E402*(IF(X399=TRUE,2,1)))/1000000,"")</f>
        <v/>
      </c>
      <c r="E399" s="74" t="str">
        <f t="shared" si="86"/>
        <v/>
      </c>
      <c r="F399" s="80" t="str">
        <f t="shared" si="87"/>
        <v/>
      </c>
      <c r="G399" s="74" t="str">
        <f t="shared" si="88"/>
        <v/>
      </c>
      <c r="H399" s="76" t="str">
        <f t="shared" si="89"/>
        <v/>
      </c>
      <c r="I399" s="76"/>
      <c r="J399" s="77">
        <f>IF(X399=FALSE,((IF(Kosovnica!G402=1,Kosovnica!C402+PRIBITEK_TRAK)+IF(Kosovnica!H402=1,Kosovnica!C402+PRIBITEK_TRAK)+IF(Kosovnica!I402=1,Kosovnica!D402+PRIBITEK_TRAK)+IF(Kosovnica!J402=1,Kosovnica!D402+PRIBITEK_TRAK))/1000)*Kosovnica!E402,0)</f>
        <v>0</v>
      </c>
      <c r="K399" s="78" t="str">
        <f t="shared" si="90"/>
        <v/>
      </c>
      <c r="L399" s="75"/>
      <c r="M399" s="77">
        <f>IF(X399=FALSE,((IF(Kosovnica!G402=2,Kosovnica!C402+PRIBITEK_TRAK)+IF(Kosovnica!H402=2,Kosovnica!C402+PRIBITEK_TRAK)+IF(Kosovnica!I402=2,Kosovnica!D402+PRIBITEK_TRAK)+IF(Kosovnica!J402=2,Kosovnica!D402+PRIBITEK_TRAK))/1000)*Kosovnica!E402,0)</f>
        <v>0</v>
      </c>
      <c r="N399" s="78" t="str">
        <f t="shared" si="91"/>
        <v/>
      </c>
      <c r="O399" s="75"/>
      <c r="P399" s="77">
        <f>IF(X399=TRUE,((IF(Kosovnica!G402=1,Kosovnica!C402+PRIBITEK_TRAK)+IF(Kosovnica!H402=1,Kosovnica!C402+PRIBITEK_TRAK)+IF(Kosovnica!I402=1,Kosovnica!D402+PRIBITEK_TRAK)+IF(Kosovnica!J402=1,Kosovnica!D402+PRIBITEK_TRAK))/1000)*Kosovnica!E402,0)</f>
        <v>0</v>
      </c>
      <c r="Q399" s="78" t="str">
        <f t="shared" si="92"/>
        <v/>
      </c>
      <c r="R399" s="75"/>
      <c r="S399" s="77">
        <f>IF(X399=TRUE,((IF(Kosovnica!G402=2,Kosovnica!C402+PRIBITEK_TRAK)+IF(Kosovnica!H402=2,Kosovnica!C402+PRIBITEK_TRAK)+IF(Kosovnica!I402=2,Kosovnica!D402+PRIBITEK_TRAK)+IF(Kosovnica!J402=2,Kosovnica!D402+PRIBITEK_TRAK))/1000)*Kosovnica!E402,0)</f>
        <v>0</v>
      </c>
      <c r="T399" s="78" t="str">
        <f t="shared" si="93"/>
        <v/>
      </c>
      <c r="U399" s="47"/>
      <c r="V399" s="7" t="str">
        <f t="shared" si="94"/>
        <v/>
      </c>
      <c r="W399" s="7" t="str">
        <f t="shared" si="84"/>
        <v/>
      </c>
      <c r="X399" s="7" t="str" cm="1">
        <f t="array" ref="X399">IF(B399&lt;&gt;"",IF(SUMPRODUCT(--(ISNUMBER(SEARCH(LEPI36, Kosovnica!K402)))) &gt; 0, TRUE, FALSE),"")</f>
        <v/>
      </c>
      <c r="Z399" s="48" t="str">
        <f t="shared" si="95"/>
        <v/>
      </c>
      <c r="AA399" s="7">
        <f t="shared" si="96"/>
        <v>0</v>
      </c>
    </row>
    <row r="400" spans="1:27" ht="15" x14ac:dyDescent="0.2">
      <c r="A400" s="44">
        <f t="shared" si="85"/>
        <v>388</v>
      </c>
      <c r="B400" s="45" t="str">
        <f>IF(Kosovnica!B403&lt;&gt;"",Kosovnica!B403,"")</f>
        <v/>
      </c>
      <c r="C400" s="46" t="str">
        <f>IF(Kosovnica!L403&lt;&gt;"",Kosovnica!L403,"")</f>
        <v/>
      </c>
      <c r="D400" s="74" t="str">
        <f>IF(B400&lt;&gt;"",(((Kosovnica!C403)*(Kosovnica!D403))*Kosovnica!E403*(IF(X400=TRUE,2,1)))/1000000,"")</f>
        <v/>
      </c>
      <c r="E400" s="74" t="str">
        <f t="shared" si="86"/>
        <v/>
      </c>
      <c r="F400" s="80" t="str">
        <f t="shared" si="87"/>
        <v/>
      </c>
      <c r="G400" s="74" t="str">
        <f t="shared" si="88"/>
        <v/>
      </c>
      <c r="H400" s="76" t="str">
        <f t="shared" si="89"/>
        <v/>
      </c>
      <c r="I400" s="76"/>
      <c r="J400" s="77">
        <f>IF(X400=FALSE,((IF(Kosovnica!G403=1,Kosovnica!C403+PRIBITEK_TRAK)+IF(Kosovnica!H403=1,Kosovnica!C403+PRIBITEK_TRAK)+IF(Kosovnica!I403=1,Kosovnica!D403+PRIBITEK_TRAK)+IF(Kosovnica!J403=1,Kosovnica!D403+PRIBITEK_TRAK))/1000)*Kosovnica!E403,0)</f>
        <v>0</v>
      </c>
      <c r="K400" s="78" t="str">
        <f t="shared" si="90"/>
        <v/>
      </c>
      <c r="L400" s="75"/>
      <c r="M400" s="77">
        <f>IF(X400=FALSE,((IF(Kosovnica!G403=2,Kosovnica!C403+PRIBITEK_TRAK)+IF(Kosovnica!H403=2,Kosovnica!C403+PRIBITEK_TRAK)+IF(Kosovnica!I403=2,Kosovnica!D403+PRIBITEK_TRAK)+IF(Kosovnica!J403=2,Kosovnica!D403+PRIBITEK_TRAK))/1000)*Kosovnica!E403,0)</f>
        <v>0</v>
      </c>
      <c r="N400" s="78" t="str">
        <f t="shared" si="91"/>
        <v/>
      </c>
      <c r="O400" s="75"/>
      <c r="P400" s="77">
        <f>IF(X400=TRUE,((IF(Kosovnica!G403=1,Kosovnica!C403+PRIBITEK_TRAK)+IF(Kosovnica!H403=1,Kosovnica!C403+PRIBITEK_TRAK)+IF(Kosovnica!I403=1,Kosovnica!D403+PRIBITEK_TRAK)+IF(Kosovnica!J403=1,Kosovnica!D403+PRIBITEK_TRAK))/1000)*Kosovnica!E403,0)</f>
        <v>0</v>
      </c>
      <c r="Q400" s="78" t="str">
        <f t="shared" si="92"/>
        <v/>
      </c>
      <c r="R400" s="75"/>
      <c r="S400" s="77">
        <f>IF(X400=TRUE,((IF(Kosovnica!G403=2,Kosovnica!C403+PRIBITEK_TRAK)+IF(Kosovnica!H403=2,Kosovnica!C403+PRIBITEK_TRAK)+IF(Kosovnica!I403=2,Kosovnica!D403+PRIBITEK_TRAK)+IF(Kosovnica!J403=2,Kosovnica!D403+PRIBITEK_TRAK))/1000)*Kosovnica!E403,0)</f>
        <v>0</v>
      </c>
      <c r="T400" s="78" t="str">
        <f t="shared" si="93"/>
        <v/>
      </c>
      <c r="U400" s="47"/>
      <c r="V400" s="7" t="str">
        <f t="shared" si="94"/>
        <v/>
      </c>
      <c r="W400" s="7" t="str">
        <f t="shared" si="84"/>
        <v/>
      </c>
      <c r="X400" s="7" t="str" cm="1">
        <f t="array" ref="X400">IF(B400&lt;&gt;"",IF(SUMPRODUCT(--(ISNUMBER(SEARCH(LEPI36, Kosovnica!K403)))) &gt; 0, TRUE, FALSE),"")</f>
        <v/>
      </c>
      <c r="Z400" s="48" t="str">
        <f t="shared" si="95"/>
        <v/>
      </c>
      <c r="AA400" s="7">
        <f t="shared" si="96"/>
        <v>0</v>
      </c>
    </row>
    <row r="401" spans="1:27" ht="15" x14ac:dyDescent="0.2">
      <c r="A401" s="44">
        <f t="shared" si="85"/>
        <v>389</v>
      </c>
      <c r="B401" s="45" t="str">
        <f>IF(Kosovnica!B404&lt;&gt;"",Kosovnica!B404,"")</f>
        <v/>
      </c>
      <c r="C401" s="46" t="str">
        <f>IF(Kosovnica!L404&lt;&gt;"",Kosovnica!L404,"")</f>
        <v/>
      </c>
      <c r="D401" s="74" t="str">
        <f>IF(B401&lt;&gt;"",(((Kosovnica!C404)*(Kosovnica!D404))*Kosovnica!E404*(IF(X401=TRUE,2,1)))/1000000,"")</f>
        <v/>
      </c>
      <c r="E401" s="74" t="str">
        <f t="shared" si="86"/>
        <v/>
      </c>
      <c r="F401" s="80" t="str">
        <f t="shared" si="87"/>
        <v/>
      </c>
      <c r="G401" s="74" t="str">
        <f t="shared" si="88"/>
        <v/>
      </c>
      <c r="H401" s="76" t="str">
        <f t="shared" si="89"/>
        <v/>
      </c>
      <c r="I401" s="76"/>
      <c r="J401" s="77">
        <f>IF(X401=FALSE,((IF(Kosovnica!G404=1,Kosovnica!C404+PRIBITEK_TRAK)+IF(Kosovnica!H404=1,Kosovnica!C404+PRIBITEK_TRAK)+IF(Kosovnica!I404=1,Kosovnica!D404+PRIBITEK_TRAK)+IF(Kosovnica!J404=1,Kosovnica!D404+PRIBITEK_TRAK))/1000)*Kosovnica!E404,0)</f>
        <v>0</v>
      </c>
      <c r="K401" s="78" t="str">
        <f t="shared" si="90"/>
        <v/>
      </c>
      <c r="L401" s="75"/>
      <c r="M401" s="77">
        <f>IF(X401=FALSE,((IF(Kosovnica!G404=2,Kosovnica!C404+PRIBITEK_TRAK)+IF(Kosovnica!H404=2,Kosovnica!C404+PRIBITEK_TRAK)+IF(Kosovnica!I404=2,Kosovnica!D404+PRIBITEK_TRAK)+IF(Kosovnica!J404=2,Kosovnica!D404+PRIBITEK_TRAK))/1000)*Kosovnica!E404,0)</f>
        <v>0</v>
      </c>
      <c r="N401" s="78" t="str">
        <f t="shared" si="91"/>
        <v/>
      </c>
      <c r="O401" s="75"/>
      <c r="P401" s="77">
        <f>IF(X401=TRUE,((IF(Kosovnica!G404=1,Kosovnica!C404+PRIBITEK_TRAK)+IF(Kosovnica!H404=1,Kosovnica!C404+PRIBITEK_TRAK)+IF(Kosovnica!I404=1,Kosovnica!D404+PRIBITEK_TRAK)+IF(Kosovnica!J404=1,Kosovnica!D404+PRIBITEK_TRAK))/1000)*Kosovnica!E404,0)</f>
        <v>0</v>
      </c>
      <c r="Q401" s="78" t="str">
        <f t="shared" si="92"/>
        <v/>
      </c>
      <c r="R401" s="75"/>
      <c r="S401" s="77">
        <f>IF(X401=TRUE,((IF(Kosovnica!G404=2,Kosovnica!C404+PRIBITEK_TRAK)+IF(Kosovnica!H404=2,Kosovnica!C404+PRIBITEK_TRAK)+IF(Kosovnica!I404=2,Kosovnica!D404+PRIBITEK_TRAK)+IF(Kosovnica!J404=2,Kosovnica!D404+PRIBITEK_TRAK))/1000)*Kosovnica!E404,0)</f>
        <v>0</v>
      </c>
      <c r="T401" s="78" t="str">
        <f t="shared" si="93"/>
        <v/>
      </c>
      <c r="U401" s="47"/>
      <c r="V401" s="7" t="str">
        <f t="shared" si="94"/>
        <v/>
      </c>
      <c r="W401" s="7" t="str">
        <f t="shared" si="84"/>
        <v/>
      </c>
      <c r="X401" s="7" t="str" cm="1">
        <f t="array" ref="X401">IF(B401&lt;&gt;"",IF(SUMPRODUCT(--(ISNUMBER(SEARCH(LEPI36, Kosovnica!K404)))) &gt; 0, TRUE, FALSE),"")</f>
        <v/>
      </c>
      <c r="Z401" s="48" t="str">
        <f t="shared" si="95"/>
        <v/>
      </c>
      <c r="AA401" s="7">
        <f t="shared" si="96"/>
        <v>0</v>
      </c>
    </row>
    <row r="402" spans="1:27" ht="15" x14ac:dyDescent="0.2">
      <c r="A402" s="44">
        <f t="shared" si="85"/>
        <v>390</v>
      </c>
      <c r="B402" s="45" t="str">
        <f>IF(Kosovnica!B405&lt;&gt;"",Kosovnica!B405,"")</f>
        <v/>
      </c>
      <c r="C402" s="46" t="str">
        <f>IF(Kosovnica!L405&lt;&gt;"",Kosovnica!L405,"")</f>
        <v/>
      </c>
      <c r="D402" s="74" t="str">
        <f>IF(B402&lt;&gt;"",(((Kosovnica!C405)*(Kosovnica!D405))*Kosovnica!E405*(IF(X402=TRUE,2,1)))/1000000,"")</f>
        <v/>
      </c>
      <c r="E402" s="74" t="str">
        <f t="shared" si="86"/>
        <v/>
      </c>
      <c r="F402" s="80" t="str">
        <f t="shared" si="87"/>
        <v/>
      </c>
      <c r="G402" s="74" t="str">
        <f t="shared" si="88"/>
        <v/>
      </c>
      <c r="H402" s="76" t="str">
        <f t="shared" si="89"/>
        <v/>
      </c>
      <c r="I402" s="76"/>
      <c r="J402" s="77">
        <f>IF(X402=FALSE,((IF(Kosovnica!G405=1,Kosovnica!C405+PRIBITEK_TRAK)+IF(Kosovnica!H405=1,Kosovnica!C405+PRIBITEK_TRAK)+IF(Kosovnica!I405=1,Kosovnica!D405+PRIBITEK_TRAK)+IF(Kosovnica!J405=1,Kosovnica!D405+PRIBITEK_TRAK))/1000)*Kosovnica!E405,0)</f>
        <v>0</v>
      </c>
      <c r="K402" s="78" t="str">
        <f t="shared" si="90"/>
        <v/>
      </c>
      <c r="L402" s="75"/>
      <c r="M402" s="77">
        <f>IF(X402=FALSE,((IF(Kosovnica!G405=2,Kosovnica!C405+PRIBITEK_TRAK)+IF(Kosovnica!H405=2,Kosovnica!C405+PRIBITEK_TRAK)+IF(Kosovnica!I405=2,Kosovnica!D405+PRIBITEK_TRAK)+IF(Kosovnica!J405=2,Kosovnica!D405+PRIBITEK_TRAK))/1000)*Kosovnica!E405,0)</f>
        <v>0</v>
      </c>
      <c r="N402" s="78" t="str">
        <f t="shared" si="91"/>
        <v/>
      </c>
      <c r="O402" s="75"/>
      <c r="P402" s="77">
        <f>IF(X402=TRUE,((IF(Kosovnica!G405=1,Kosovnica!C405+PRIBITEK_TRAK)+IF(Kosovnica!H405=1,Kosovnica!C405+PRIBITEK_TRAK)+IF(Kosovnica!I405=1,Kosovnica!D405+PRIBITEK_TRAK)+IF(Kosovnica!J405=1,Kosovnica!D405+PRIBITEK_TRAK))/1000)*Kosovnica!E405,0)</f>
        <v>0</v>
      </c>
      <c r="Q402" s="78" t="str">
        <f t="shared" si="92"/>
        <v/>
      </c>
      <c r="R402" s="75"/>
      <c r="S402" s="77">
        <f>IF(X402=TRUE,((IF(Kosovnica!G405=2,Kosovnica!C405+PRIBITEK_TRAK)+IF(Kosovnica!H405=2,Kosovnica!C405+PRIBITEK_TRAK)+IF(Kosovnica!I405=2,Kosovnica!D405+PRIBITEK_TRAK)+IF(Kosovnica!J405=2,Kosovnica!D405+PRIBITEK_TRAK))/1000)*Kosovnica!E405,0)</f>
        <v>0</v>
      </c>
      <c r="T402" s="78" t="str">
        <f t="shared" si="93"/>
        <v/>
      </c>
      <c r="U402" s="47"/>
      <c r="V402" s="7" t="str">
        <f t="shared" si="94"/>
        <v/>
      </c>
      <c r="W402" s="7" t="str">
        <f t="shared" si="84"/>
        <v/>
      </c>
      <c r="X402" s="7" t="str" cm="1">
        <f t="array" ref="X402">IF(B402&lt;&gt;"",IF(SUMPRODUCT(--(ISNUMBER(SEARCH(LEPI36, Kosovnica!K405)))) &gt; 0, TRUE, FALSE),"")</f>
        <v/>
      </c>
      <c r="Z402" s="48" t="str">
        <f t="shared" si="95"/>
        <v/>
      </c>
      <c r="AA402" s="7">
        <f t="shared" si="96"/>
        <v>0</v>
      </c>
    </row>
    <row r="403" spans="1:27" ht="15" x14ac:dyDescent="0.2">
      <c r="A403" s="44">
        <f t="shared" si="85"/>
        <v>391</v>
      </c>
      <c r="B403" s="45" t="str">
        <f>IF(Kosovnica!B406&lt;&gt;"",Kosovnica!B406,"")</f>
        <v/>
      </c>
      <c r="C403" s="46" t="str">
        <f>IF(Kosovnica!L406&lt;&gt;"",Kosovnica!L406,"")</f>
        <v/>
      </c>
      <c r="D403" s="74" t="str">
        <f>IF(B403&lt;&gt;"",(((Kosovnica!C406)*(Kosovnica!D406))*Kosovnica!E406*(IF(X403=TRUE,2,1)))/1000000,"")</f>
        <v/>
      </c>
      <c r="E403" s="74" t="str">
        <f t="shared" si="86"/>
        <v/>
      </c>
      <c r="F403" s="80" t="str">
        <f t="shared" si="87"/>
        <v/>
      </c>
      <c r="G403" s="74" t="str">
        <f t="shared" si="88"/>
        <v/>
      </c>
      <c r="H403" s="76" t="str">
        <f t="shared" si="89"/>
        <v/>
      </c>
      <c r="I403" s="76"/>
      <c r="J403" s="77">
        <f>IF(X403=FALSE,((IF(Kosovnica!G406=1,Kosovnica!C406+PRIBITEK_TRAK)+IF(Kosovnica!H406=1,Kosovnica!C406+PRIBITEK_TRAK)+IF(Kosovnica!I406=1,Kosovnica!D406+PRIBITEK_TRAK)+IF(Kosovnica!J406=1,Kosovnica!D406+PRIBITEK_TRAK))/1000)*Kosovnica!E406,0)</f>
        <v>0</v>
      </c>
      <c r="K403" s="78" t="str">
        <f t="shared" si="90"/>
        <v/>
      </c>
      <c r="L403" s="75"/>
      <c r="M403" s="77">
        <f>IF(X403=FALSE,((IF(Kosovnica!G406=2,Kosovnica!C406+PRIBITEK_TRAK)+IF(Kosovnica!H406=2,Kosovnica!C406+PRIBITEK_TRAK)+IF(Kosovnica!I406=2,Kosovnica!D406+PRIBITEK_TRAK)+IF(Kosovnica!J406=2,Kosovnica!D406+PRIBITEK_TRAK))/1000)*Kosovnica!E406,0)</f>
        <v>0</v>
      </c>
      <c r="N403" s="78" t="str">
        <f t="shared" si="91"/>
        <v/>
      </c>
      <c r="O403" s="75"/>
      <c r="P403" s="77">
        <f>IF(X403=TRUE,((IF(Kosovnica!G406=1,Kosovnica!C406+PRIBITEK_TRAK)+IF(Kosovnica!H406=1,Kosovnica!C406+PRIBITEK_TRAK)+IF(Kosovnica!I406=1,Kosovnica!D406+PRIBITEK_TRAK)+IF(Kosovnica!J406=1,Kosovnica!D406+PRIBITEK_TRAK))/1000)*Kosovnica!E406,0)</f>
        <v>0</v>
      </c>
      <c r="Q403" s="78" t="str">
        <f t="shared" si="92"/>
        <v/>
      </c>
      <c r="R403" s="75"/>
      <c r="S403" s="77">
        <f>IF(X403=TRUE,((IF(Kosovnica!G406=2,Kosovnica!C406+PRIBITEK_TRAK)+IF(Kosovnica!H406=2,Kosovnica!C406+PRIBITEK_TRAK)+IF(Kosovnica!I406=2,Kosovnica!D406+PRIBITEK_TRAK)+IF(Kosovnica!J406=2,Kosovnica!D406+PRIBITEK_TRAK))/1000)*Kosovnica!E406,0)</f>
        <v>0</v>
      </c>
      <c r="T403" s="78" t="str">
        <f t="shared" si="93"/>
        <v/>
      </c>
      <c r="U403" s="47"/>
      <c r="V403" s="7" t="str">
        <f t="shared" si="94"/>
        <v/>
      </c>
      <c r="W403" s="7" t="str">
        <f t="shared" si="84"/>
        <v/>
      </c>
      <c r="X403" s="7" t="str" cm="1">
        <f t="array" ref="X403">IF(B403&lt;&gt;"",IF(SUMPRODUCT(--(ISNUMBER(SEARCH(LEPI36, Kosovnica!K406)))) &gt; 0, TRUE, FALSE),"")</f>
        <v/>
      </c>
      <c r="Z403" s="48" t="str">
        <f t="shared" si="95"/>
        <v/>
      </c>
      <c r="AA403" s="7">
        <f t="shared" si="96"/>
        <v>0</v>
      </c>
    </row>
    <row r="404" spans="1:27" ht="15" x14ac:dyDescent="0.2">
      <c r="A404" s="44">
        <f t="shared" si="85"/>
        <v>392</v>
      </c>
      <c r="B404" s="45" t="str">
        <f>IF(Kosovnica!B407&lt;&gt;"",Kosovnica!B407,"")</f>
        <v/>
      </c>
      <c r="C404" s="46" t="str">
        <f>IF(Kosovnica!L407&lt;&gt;"",Kosovnica!L407,"")</f>
        <v/>
      </c>
      <c r="D404" s="74" t="str">
        <f>IF(B404&lt;&gt;"",(((Kosovnica!C407)*(Kosovnica!D407))*Kosovnica!E407*(IF(X404=TRUE,2,1)))/1000000,"")</f>
        <v/>
      </c>
      <c r="E404" s="74" t="str">
        <f t="shared" si="86"/>
        <v/>
      </c>
      <c r="F404" s="80" t="str">
        <f t="shared" si="87"/>
        <v/>
      </c>
      <c r="G404" s="74" t="str">
        <f t="shared" si="88"/>
        <v/>
      </c>
      <c r="H404" s="76" t="str">
        <f t="shared" si="89"/>
        <v/>
      </c>
      <c r="I404" s="76"/>
      <c r="J404" s="77">
        <f>IF(X404=FALSE,((IF(Kosovnica!G407=1,Kosovnica!C407+PRIBITEK_TRAK)+IF(Kosovnica!H407=1,Kosovnica!C407+PRIBITEK_TRAK)+IF(Kosovnica!I407=1,Kosovnica!D407+PRIBITEK_TRAK)+IF(Kosovnica!J407=1,Kosovnica!D407+PRIBITEK_TRAK))/1000)*Kosovnica!E407,0)</f>
        <v>0</v>
      </c>
      <c r="K404" s="78" t="str">
        <f t="shared" si="90"/>
        <v/>
      </c>
      <c r="L404" s="75"/>
      <c r="M404" s="77">
        <f>IF(X404=FALSE,((IF(Kosovnica!G407=2,Kosovnica!C407+PRIBITEK_TRAK)+IF(Kosovnica!H407=2,Kosovnica!C407+PRIBITEK_TRAK)+IF(Kosovnica!I407=2,Kosovnica!D407+PRIBITEK_TRAK)+IF(Kosovnica!J407=2,Kosovnica!D407+PRIBITEK_TRAK))/1000)*Kosovnica!E407,0)</f>
        <v>0</v>
      </c>
      <c r="N404" s="78" t="str">
        <f t="shared" si="91"/>
        <v/>
      </c>
      <c r="O404" s="75"/>
      <c r="P404" s="77">
        <f>IF(X404=TRUE,((IF(Kosovnica!G407=1,Kosovnica!C407+PRIBITEK_TRAK)+IF(Kosovnica!H407=1,Kosovnica!C407+PRIBITEK_TRAK)+IF(Kosovnica!I407=1,Kosovnica!D407+PRIBITEK_TRAK)+IF(Kosovnica!J407=1,Kosovnica!D407+PRIBITEK_TRAK))/1000)*Kosovnica!E407,0)</f>
        <v>0</v>
      </c>
      <c r="Q404" s="78" t="str">
        <f t="shared" si="92"/>
        <v/>
      </c>
      <c r="R404" s="75"/>
      <c r="S404" s="77">
        <f>IF(X404=TRUE,((IF(Kosovnica!G407=2,Kosovnica!C407+PRIBITEK_TRAK)+IF(Kosovnica!H407=2,Kosovnica!C407+PRIBITEK_TRAK)+IF(Kosovnica!I407=2,Kosovnica!D407+PRIBITEK_TRAK)+IF(Kosovnica!J407=2,Kosovnica!D407+PRIBITEK_TRAK))/1000)*Kosovnica!E407,0)</f>
        <v>0</v>
      </c>
      <c r="T404" s="78" t="str">
        <f t="shared" si="93"/>
        <v/>
      </c>
      <c r="U404" s="47"/>
      <c r="V404" s="7" t="str">
        <f t="shared" si="94"/>
        <v/>
      </c>
      <c r="W404" s="7" t="str">
        <f t="shared" si="84"/>
        <v/>
      </c>
      <c r="X404" s="7" t="str" cm="1">
        <f t="array" ref="X404">IF(B404&lt;&gt;"",IF(SUMPRODUCT(--(ISNUMBER(SEARCH(LEPI36, Kosovnica!K407)))) &gt; 0, TRUE, FALSE),"")</f>
        <v/>
      </c>
      <c r="Z404" s="48" t="str">
        <f t="shared" si="95"/>
        <v/>
      </c>
      <c r="AA404" s="7">
        <f t="shared" si="96"/>
        <v>0</v>
      </c>
    </row>
    <row r="405" spans="1:27" ht="15" x14ac:dyDescent="0.2">
      <c r="A405" s="44">
        <f t="shared" si="85"/>
        <v>393</v>
      </c>
      <c r="B405" s="45" t="str">
        <f>IF(Kosovnica!B408&lt;&gt;"",Kosovnica!B408,"")</f>
        <v/>
      </c>
      <c r="C405" s="46" t="str">
        <f>IF(Kosovnica!L408&lt;&gt;"",Kosovnica!L408,"")</f>
        <v/>
      </c>
      <c r="D405" s="74" t="str">
        <f>IF(B405&lt;&gt;"",(((Kosovnica!C408)*(Kosovnica!D408))*Kosovnica!E408*(IF(X405=TRUE,2,1)))/1000000,"")</f>
        <v/>
      </c>
      <c r="E405" s="74" t="str">
        <f t="shared" si="86"/>
        <v/>
      </c>
      <c r="F405" s="80" t="str">
        <f t="shared" si="87"/>
        <v/>
      </c>
      <c r="G405" s="74" t="str">
        <f t="shared" si="88"/>
        <v/>
      </c>
      <c r="H405" s="76" t="str">
        <f t="shared" si="89"/>
        <v/>
      </c>
      <c r="I405" s="76"/>
      <c r="J405" s="77">
        <f>IF(X405=FALSE,((IF(Kosovnica!G408=1,Kosovnica!C408+PRIBITEK_TRAK)+IF(Kosovnica!H408=1,Kosovnica!C408+PRIBITEK_TRAK)+IF(Kosovnica!I408=1,Kosovnica!D408+PRIBITEK_TRAK)+IF(Kosovnica!J408=1,Kosovnica!D408+PRIBITEK_TRAK))/1000)*Kosovnica!E408,0)</f>
        <v>0</v>
      </c>
      <c r="K405" s="78" t="str">
        <f t="shared" si="90"/>
        <v/>
      </c>
      <c r="L405" s="75"/>
      <c r="M405" s="77">
        <f>IF(X405=FALSE,((IF(Kosovnica!G408=2,Kosovnica!C408+PRIBITEK_TRAK)+IF(Kosovnica!H408=2,Kosovnica!C408+PRIBITEK_TRAK)+IF(Kosovnica!I408=2,Kosovnica!D408+PRIBITEK_TRAK)+IF(Kosovnica!J408=2,Kosovnica!D408+PRIBITEK_TRAK))/1000)*Kosovnica!E408,0)</f>
        <v>0</v>
      </c>
      <c r="N405" s="78" t="str">
        <f t="shared" si="91"/>
        <v/>
      </c>
      <c r="O405" s="75"/>
      <c r="P405" s="77">
        <f>IF(X405=TRUE,((IF(Kosovnica!G408=1,Kosovnica!C408+PRIBITEK_TRAK)+IF(Kosovnica!H408=1,Kosovnica!C408+PRIBITEK_TRAK)+IF(Kosovnica!I408=1,Kosovnica!D408+PRIBITEK_TRAK)+IF(Kosovnica!J408=1,Kosovnica!D408+PRIBITEK_TRAK))/1000)*Kosovnica!E408,0)</f>
        <v>0</v>
      </c>
      <c r="Q405" s="78" t="str">
        <f t="shared" si="92"/>
        <v/>
      </c>
      <c r="R405" s="75"/>
      <c r="S405" s="77">
        <f>IF(X405=TRUE,((IF(Kosovnica!G408=2,Kosovnica!C408+PRIBITEK_TRAK)+IF(Kosovnica!H408=2,Kosovnica!C408+PRIBITEK_TRAK)+IF(Kosovnica!I408=2,Kosovnica!D408+PRIBITEK_TRAK)+IF(Kosovnica!J408=2,Kosovnica!D408+PRIBITEK_TRAK))/1000)*Kosovnica!E408,0)</f>
        <v>0</v>
      </c>
      <c r="T405" s="78" t="str">
        <f t="shared" si="93"/>
        <v/>
      </c>
      <c r="U405" s="47"/>
      <c r="V405" s="7" t="str">
        <f t="shared" si="94"/>
        <v/>
      </c>
      <c r="W405" s="7" t="str">
        <f t="shared" si="84"/>
        <v/>
      </c>
      <c r="X405" s="7" t="str" cm="1">
        <f t="array" ref="X405">IF(B405&lt;&gt;"",IF(SUMPRODUCT(--(ISNUMBER(SEARCH(LEPI36, Kosovnica!K408)))) &gt; 0, TRUE, FALSE),"")</f>
        <v/>
      </c>
      <c r="Z405" s="48" t="str">
        <f t="shared" si="95"/>
        <v/>
      </c>
      <c r="AA405" s="7">
        <f t="shared" si="96"/>
        <v>0</v>
      </c>
    </row>
    <row r="406" spans="1:27" ht="15" x14ac:dyDescent="0.2">
      <c r="A406" s="44">
        <f t="shared" si="85"/>
        <v>394</v>
      </c>
      <c r="B406" s="45" t="str">
        <f>IF(Kosovnica!B409&lt;&gt;"",Kosovnica!B409,"")</f>
        <v/>
      </c>
      <c r="C406" s="46" t="str">
        <f>IF(Kosovnica!L409&lt;&gt;"",Kosovnica!L409,"")</f>
        <v/>
      </c>
      <c r="D406" s="74" t="str">
        <f>IF(B406&lt;&gt;"",(((Kosovnica!C409)*(Kosovnica!D409))*Kosovnica!E409*(IF(X406=TRUE,2,1)))/1000000,"")</f>
        <v/>
      </c>
      <c r="E406" s="74" t="str">
        <f t="shared" si="86"/>
        <v/>
      </c>
      <c r="F406" s="80" t="str">
        <f t="shared" si="87"/>
        <v/>
      </c>
      <c r="G406" s="74" t="str">
        <f t="shared" si="88"/>
        <v/>
      </c>
      <c r="H406" s="76" t="str">
        <f t="shared" si="89"/>
        <v/>
      </c>
      <c r="I406" s="76"/>
      <c r="J406" s="77">
        <f>IF(X406=FALSE,((IF(Kosovnica!G409=1,Kosovnica!C409+PRIBITEK_TRAK)+IF(Kosovnica!H409=1,Kosovnica!C409+PRIBITEK_TRAK)+IF(Kosovnica!I409=1,Kosovnica!D409+PRIBITEK_TRAK)+IF(Kosovnica!J409=1,Kosovnica!D409+PRIBITEK_TRAK))/1000)*Kosovnica!E409,0)</f>
        <v>0</v>
      </c>
      <c r="K406" s="78" t="str">
        <f t="shared" si="90"/>
        <v/>
      </c>
      <c r="L406" s="75"/>
      <c r="M406" s="77">
        <f>IF(X406=FALSE,((IF(Kosovnica!G409=2,Kosovnica!C409+PRIBITEK_TRAK)+IF(Kosovnica!H409=2,Kosovnica!C409+PRIBITEK_TRAK)+IF(Kosovnica!I409=2,Kosovnica!D409+PRIBITEK_TRAK)+IF(Kosovnica!J409=2,Kosovnica!D409+PRIBITEK_TRAK))/1000)*Kosovnica!E409,0)</f>
        <v>0</v>
      </c>
      <c r="N406" s="78" t="str">
        <f t="shared" si="91"/>
        <v/>
      </c>
      <c r="O406" s="75"/>
      <c r="P406" s="77">
        <f>IF(X406=TRUE,((IF(Kosovnica!G409=1,Kosovnica!C409+PRIBITEK_TRAK)+IF(Kosovnica!H409=1,Kosovnica!C409+PRIBITEK_TRAK)+IF(Kosovnica!I409=1,Kosovnica!D409+PRIBITEK_TRAK)+IF(Kosovnica!J409=1,Kosovnica!D409+PRIBITEK_TRAK))/1000)*Kosovnica!E409,0)</f>
        <v>0</v>
      </c>
      <c r="Q406" s="78" t="str">
        <f t="shared" si="92"/>
        <v/>
      </c>
      <c r="R406" s="75"/>
      <c r="S406" s="77">
        <f>IF(X406=TRUE,((IF(Kosovnica!G409=2,Kosovnica!C409+PRIBITEK_TRAK)+IF(Kosovnica!H409=2,Kosovnica!C409+PRIBITEK_TRAK)+IF(Kosovnica!I409=2,Kosovnica!D409+PRIBITEK_TRAK)+IF(Kosovnica!J409=2,Kosovnica!D409+PRIBITEK_TRAK))/1000)*Kosovnica!E409,0)</f>
        <v>0</v>
      </c>
      <c r="T406" s="78" t="str">
        <f t="shared" si="93"/>
        <v/>
      </c>
      <c r="U406" s="47"/>
      <c r="V406" s="7" t="str">
        <f t="shared" si="94"/>
        <v/>
      </c>
      <c r="W406" s="7" t="str">
        <f t="shared" si="84"/>
        <v/>
      </c>
      <c r="X406" s="7" t="str" cm="1">
        <f t="array" ref="X406">IF(B406&lt;&gt;"",IF(SUMPRODUCT(--(ISNUMBER(SEARCH(LEPI36, Kosovnica!K409)))) &gt; 0, TRUE, FALSE),"")</f>
        <v/>
      </c>
      <c r="Z406" s="48" t="str">
        <f t="shared" si="95"/>
        <v/>
      </c>
      <c r="AA406" s="7">
        <f t="shared" si="96"/>
        <v>0</v>
      </c>
    </row>
    <row r="407" spans="1:27" ht="15" x14ac:dyDescent="0.2">
      <c r="A407" s="44">
        <f t="shared" si="85"/>
        <v>395</v>
      </c>
      <c r="B407" s="45" t="str">
        <f>IF(Kosovnica!B410&lt;&gt;"",Kosovnica!B410,"")</f>
        <v/>
      </c>
      <c r="C407" s="46" t="str">
        <f>IF(Kosovnica!L410&lt;&gt;"",Kosovnica!L410,"")</f>
        <v/>
      </c>
      <c r="D407" s="74" t="str">
        <f>IF(B407&lt;&gt;"",(((Kosovnica!C410)*(Kosovnica!D410))*Kosovnica!E410*(IF(X407=TRUE,2,1)))/1000000,"")</f>
        <v/>
      </c>
      <c r="E407" s="74" t="str">
        <f t="shared" si="86"/>
        <v/>
      </c>
      <c r="F407" s="80" t="str">
        <f t="shared" si="87"/>
        <v/>
      </c>
      <c r="G407" s="74" t="str">
        <f t="shared" si="88"/>
        <v/>
      </c>
      <c r="H407" s="76" t="str">
        <f t="shared" si="89"/>
        <v/>
      </c>
      <c r="I407" s="76"/>
      <c r="J407" s="77">
        <f>IF(X407=FALSE,((IF(Kosovnica!G410=1,Kosovnica!C410+PRIBITEK_TRAK)+IF(Kosovnica!H410=1,Kosovnica!C410+PRIBITEK_TRAK)+IF(Kosovnica!I410=1,Kosovnica!D410+PRIBITEK_TRAK)+IF(Kosovnica!J410=1,Kosovnica!D410+PRIBITEK_TRAK))/1000)*Kosovnica!E410,0)</f>
        <v>0</v>
      </c>
      <c r="K407" s="78" t="str">
        <f t="shared" si="90"/>
        <v/>
      </c>
      <c r="L407" s="75"/>
      <c r="M407" s="77">
        <f>IF(X407=FALSE,((IF(Kosovnica!G410=2,Kosovnica!C410+PRIBITEK_TRAK)+IF(Kosovnica!H410=2,Kosovnica!C410+PRIBITEK_TRAK)+IF(Kosovnica!I410=2,Kosovnica!D410+PRIBITEK_TRAK)+IF(Kosovnica!J410=2,Kosovnica!D410+PRIBITEK_TRAK))/1000)*Kosovnica!E410,0)</f>
        <v>0</v>
      </c>
      <c r="N407" s="78" t="str">
        <f t="shared" si="91"/>
        <v/>
      </c>
      <c r="O407" s="75"/>
      <c r="P407" s="77">
        <f>IF(X407=TRUE,((IF(Kosovnica!G410=1,Kosovnica!C410+PRIBITEK_TRAK)+IF(Kosovnica!H410=1,Kosovnica!C410+PRIBITEK_TRAK)+IF(Kosovnica!I410=1,Kosovnica!D410+PRIBITEK_TRAK)+IF(Kosovnica!J410=1,Kosovnica!D410+PRIBITEK_TRAK))/1000)*Kosovnica!E410,0)</f>
        <v>0</v>
      </c>
      <c r="Q407" s="78" t="str">
        <f t="shared" si="92"/>
        <v/>
      </c>
      <c r="R407" s="75"/>
      <c r="S407" s="77">
        <f>IF(X407=TRUE,((IF(Kosovnica!G410=2,Kosovnica!C410+PRIBITEK_TRAK)+IF(Kosovnica!H410=2,Kosovnica!C410+PRIBITEK_TRAK)+IF(Kosovnica!I410=2,Kosovnica!D410+PRIBITEK_TRAK)+IF(Kosovnica!J410=2,Kosovnica!D410+PRIBITEK_TRAK))/1000)*Kosovnica!E410,0)</f>
        <v>0</v>
      </c>
      <c r="T407" s="78" t="str">
        <f t="shared" si="93"/>
        <v/>
      </c>
      <c r="U407" s="47"/>
      <c r="V407" s="7" t="str">
        <f t="shared" si="94"/>
        <v/>
      </c>
      <c r="W407" s="7" t="str">
        <f t="shared" si="84"/>
        <v/>
      </c>
      <c r="X407" s="7" t="str" cm="1">
        <f t="array" ref="X407">IF(B407&lt;&gt;"",IF(SUMPRODUCT(--(ISNUMBER(SEARCH(LEPI36, Kosovnica!K410)))) &gt; 0, TRUE, FALSE),"")</f>
        <v/>
      </c>
      <c r="Z407" s="48" t="str">
        <f t="shared" si="95"/>
        <v/>
      </c>
      <c r="AA407" s="7">
        <f t="shared" si="96"/>
        <v>0</v>
      </c>
    </row>
    <row r="408" spans="1:27" ht="15" x14ac:dyDescent="0.2">
      <c r="A408" s="44">
        <f t="shared" si="85"/>
        <v>396</v>
      </c>
      <c r="B408" s="45" t="str">
        <f>IF(Kosovnica!B411&lt;&gt;"",Kosovnica!B411,"")</f>
        <v/>
      </c>
      <c r="C408" s="46" t="str">
        <f>IF(Kosovnica!L411&lt;&gt;"",Kosovnica!L411,"")</f>
        <v/>
      </c>
      <c r="D408" s="74" t="str">
        <f>IF(B408&lt;&gt;"",(((Kosovnica!C411)*(Kosovnica!D411))*Kosovnica!E411*(IF(X408=TRUE,2,1)))/1000000,"")</f>
        <v/>
      </c>
      <c r="E408" s="74" t="str">
        <f t="shared" si="86"/>
        <v/>
      </c>
      <c r="F408" s="80" t="str">
        <f t="shared" si="87"/>
        <v/>
      </c>
      <c r="G408" s="74" t="str">
        <f t="shared" si="88"/>
        <v/>
      </c>
      <c r="H408" s="76" t="str">
        <f t="shared" si="89"/>
        <v/>
      </c>
      <c r="I408" s="76"/>
      <c r="J408" s="77">
        <f>IF(X408=FALSE,((IF(Kosovnica!G411=1,Kosovnica!C411+PRIBITEK_TRAK)+IF(Kosovnica!H411=1,Kosovnica!C411+PRIBITEK_TRAK)+IF(Kosovnica!I411=1,Kosovnica!D411+PRIBITEK_TRAK)+IF(Kosovnica!J411=1,Kosovnica!D411+PRIBITEK_TRAK))/1000)*Kosovnica!E411,0)</f>
        <v>0</v>
      </c>
      <c r="K408" s="78" t="str">
        <f t="shared" si="90"/>
        <v/>
      </c>
      <c r="L408" s="75"/>
      <c r="M408" s="77">
        <f>IF(X408=FALSE,((IF(Kosovnica!G411=2,Kosovnica!C411+PRIBITEK_TRAK)+IF(Kosovnica!H411=2,Kosovnica!C411+PRIBITEK_TRAK)+IF(Kosovnica!I411=2,Kosovnica!D411+PRIBITEK_TRAK)+IF(Kosovnica!J411=2,Kosovnica!D411+PRIBITEK_TRAK))/1000)*Kosovnica!E411,0)</f>
        <v>0</v>
      </c>
      <c r="N408" s="78" t="str">
        <f t="shared" si="91"/>
        <v/>
      </c>
      <c r="O408" s="75"/>
      <c r="P408" s="77">
        <f>IF(X408=TRUE,((IF(Kosovnica!G411=1,Kosovnica!C411+PRIBITEK_TRAK)+IF(Kosovnica!H411=1,Kosovnica!C411+PRIBITEK_TRAK)+IF(Kosovnica!I411=1,Kosovnica!D411+PRIBITEK_TRAK)+IF(Kosovnica!J411=1,Kosovnica!D411+PRIBITEK_TRAK))/1000)*Kosovnica!E411,0)</f>
        <v>0</v>
      </c>
      <c r="Q408" s="78" t="str">
        <f t="shared" si="92"/>
        <v/>
      </c>
      <c r="R408" s="75"/>
      <c r="S408" s="77">
        <f>IF(X408=TRUE,((IF(Kosovnica!G411=2,Kosovnica!C411+PRIBITEK_TRAK)+IF(Kosovnica!H411=2,Kosovnica!C411+PRIBITEK_TRAK)+IF(Kosovnica!I411=2,Kosovnica!D411+PRIBITEK_TRAK)+IF(Kosovnica!J411=2,Kosovnica!D411+PRIBITEK_TRAK))/1000)*Kosovnica!E411,0)</f>
        <v>0</v>
      </c>
      <c r="T408" s="78" t="str">
        <f t="shared" si="93"/>
        <v/>
      </c>
      <c r="U408" s="47"/>
      <c r="V408" s="7" t="str">
        <f t="shared" si="94"/>
        <v/>
      </c>
      <c r="W408" s="7" t="str">
        <f t="shared" si="84"/>
        <v/>
      </c>
      <c r="X408" s="7" t="str" cm="1">
        <f t="array" ref="X408">IF(B408&lt;&gt;"",IF(SUMPRODUCT(--(ISNUMBER(SEARCH(LEPI36, Kosovnica!K411)))) &gt; 0, TRUE, FALSE),"")</f>
        <v/>
      </c>
      <c r="Z408" s="48" t="str">
        <f t="shared" si="95"/>
        <v/>
      </c>
      <c r="AA408" s="7">
        <f t="shared" si="96"/>
        <v>0</v>
      </c>
    </row>
    <row r="409" spans="1:27" ht="15" x14ac:dyDescent="0.2">
      <c r="A409" s="44">
        <f t="shared" si="85"/>
        <v>397</v>
      </c>
      <c r="B409" s="45" t="str">
        <f>IF(Kosovnica!B412&lt;&gt;"",Kosovnica!B412,"")</f>
        <v/>
      </c>
      <c r="C409" s="46" t="str">
        <f>IF(Kosovnica!L412&lt;&gt;"",Kosovnica!L412,"")</f>
        <v/>
      </c>
      <c r="D409" s="74" t="str">
        <f>IF(B409&lt;&gt;"",(((Kosovnica!C412)*(Kosovnica!D412))*Kosovnica!E412*(IF(X409=TRUE,2,1)))/1000000,"")</f>
        <v/>
      </c>
      <c r="E409" s="74" t="str">
        <f t="shared" si="86"/>
        <v/>
      </c>
      <c r="F409" s="80" t="str">
        <f t="shared" si="87"/>
        <v/>
      </c>
      <c r="G409" s="74" t="str">
        <f t="shared" si="88"/>
        <v/>
      </c>
      <c r="H409" s="76" t="str">
        <f t="shared" si="89"/>
        <v/>
      </c>
      <c r="I409" s="76"/>
      <c r="J409" s="77">
        <f>IF(X409=FALSE,((IF(Kosovnica!G412=1,Kosovnica!C412+PRIBITEK_TRAK)+IF(Kosovnica!H412=1,Kosovnica!C412+PRIBITEK_TRAK)+IF(Kosovnica!I412=1,Kosovnica!D412+PRIBITEK_TRAK)+IF(Kosovnica!J412=1,Kosovnica!D412+PRIBITEK_TRAK))/1000)*Kosovnica!E412,0)</f>
        <v>0</v>
      </c>
      <c r="K409" s="78" t="str">
        <f t="shared" si="90"/>
        <v/>
      </c>
      <c r="L409" s="75"/>
      <c r="M409" s="77">
        <f>IF(X409=FALSE,((IF(Kosovnica!G412=2,Kosovnica!C412+PRIBITEK_TRAK)+IF(Kosovnica!H412=2,Kosovnica!C412+PRIBITEK_TRAK)+IF(Kosovnica!I412=2,Kosovnica!D412+PRIBITEK_TRAK)+IF(Kosovnica!J412=2,Kosovnica!D412+PRIBITEK_TRAK))/1000)*Kosovnica!E412,0)</f>
        <v>0</v>
      </c>
      <c r="N409" s="78" t="str">
        <f t="shared" si="91"/>
        <v/>
      </c>
      <c r="O409" s="75"/>
      <c r="P409" s="77">
        <f>IF(X409=TRUE,((IF(Kosovnica!G412=1,Kosovnica!C412+PRIBITEK_TRAK)+IF(Kosovnica!H412=1,Kosovnica!C412+PRIBITEK_TRAK)+IF(Kosovnica!I412=1,Kosovnica!D412+PRIBITEK_TRAK)+IF(Kosovnica!J412=1,Kosovnica!D412+PRIBITEK_TRAK))/1000)*Kosovnica!E412,0)</f>
        <v>0</v>
      </c>
      <c r="Q409" s="78" t="str">
        <f t="shared" si="92"/>
        <v/>
      </c>
      <c r="R409" s="75"/>
      <c r="S409" s="77">
        <f>IF(X409=TRUE,((IF(Kosovnica!G412=2,Kosovnica!C412+PRIBITEK_TRAK)+IF(Kosovnica!H412=2,Kosovnica!C412+PRIBITEK_TRAK)+IF(Kosovnica!I412=2,Kosovnica!D412+PRIBITEK_TRAK)+IF(Kosovnica!J412=2,Kosovnica!D412+PRIBITEK_TRAK))/1000)*Kosovnica!E412,0)</f>
        <v>0</v>
      </c>
      <c r="T409" s="78" t="str">
        <f t="shared" si="93"/>
        <v/>
      </c>
      <c r="U409" s="47"/>
      <c r="V409" s="7" t="str">
        <f t="shared" si="94"/>
        <v/>
      </c>
      <c r="W409" s="7" t="str">
        <f t="shared" si="84"/>
        <v/>
      </c>
      <c r="X409" s="7" t="str" cm="1">
        <f t="array" ref="X409">IF(B409&lt;&gt;"",IF(SUMPRODUCT(--(ISNUMBER(SEARCH(LEPI36, Kosovnica!K412)))) &gt; 0, TRUE, FALSE),"")</f>
        <v/>
      </c>
      <c r="Z409" s="48" t="str">
        <f t="shared" si="95"/>
        <v/>
      </c>
      <c r="AA409" s="7">
        <f t="shared" si="96"/>
        <v>0</v>
      </c>
    </row>
    <row r="410" spans="1:27" ht="15" x14ac:dyDescent="0.2">
      <c r="A410" s="44">
        <f t="shared" si="85"/>
        <v>398</v>
      </c>
      <c r="B410" s="45" t="str">
        <f>IF(Kosovnica!B413&lt;&gt;"",Kosovnica!B413,"")</f>
        <v/>
      </c>
      <c r="C410" s="46" t="str">
        <f>IF(Kosovnica!L413&lt;&gt;"",Kosovnica!L413,"")</f>
        <v/>
      </c>
      <c r="D410" s="74" t="str">
        <f>IF(B410&lt;&gt;"",(((Kosovnica!C413)*(Kosovnica!D413))*Kosovnica!E413*(IF(X410=TRUE,2,1)))/1000000,"")</f>
        <v/>
      </c>
      <c r="E410" s="74" t="str">
        <f t="shared" si="86"/>
        <v/>
      </c>
      <c r="F410" s="80" t="str">
        <f t="shared" si="87"/>
        <v/>
      </c>
      <c r="G410" s="74" t="str">
        <f t="shared" si="88"/>
        <v/>
      </c>
      <c r="H410" s="76" t="str">
        <f t="shared" si="89"/>
        <v/>
      </c>
      <c r="I410" s="76"/>
      <c r="J410" s="77">
        <f>IF(X410=FALSE,((IF(Kosovnica!G413=1,Kosovnica!C413+PRIBITEK_TRAK)+IF(Kosovnica!H413=1,Kosovnica!C413+PRIBITEK_TRAK)+IF(Kosovnica!I413=1,Kosovnica!D413+PRIBITEK_TRAK)+IF(Kosovnica!J413=1,Kosovnica!D413+PRIBITEK_TRAK))/1000)*Kosovnica!E413,0)</f>
        <v>0</v>
      </c>
      <c r="K410" s="78" t="str">
        <f t="shared" si="90"/>
        <v/>
      </c>
      <c r="L410" s="75"/>
      <c r="M410" s="77">
        <f>IF(X410=FALSE,((IF(Kosovnica!G413=2,Kosovnica!C413+PRIBITEK_TRAK)+IF(Kosovnica!H413=2,Kosovnica!C413+PRIBITEK_TRAK)+IF(Kosovnica!I413=2,Kosovnica!D413+PRIBITEK_TRAK)+IF(Kosovnica!J413=2,Kosovnica!D413+PRIBITEK_TRAK))/1000)*Kosovnica!E413,0)</f>
        <v>0</v>
      </c>
      <c r="N410" s="78" t="str">
        <f t="shared" si="91"/>
        <v/>
      </c>
      <c r="O410" s="75"/>
      <c r="P410" s="77">
        <f>IF(X410=TRUE,((IF(Kosovnica!G413=1,Kosovnica!C413+PRIBITEK_TRAK)+IF(Kosovnica!H413=1,Kosovnica!C413+PRIBITEK_TRAK)+IF(Kosovnica!I413=1,Kosovnica!D413+PRIBITEK_TRAK)+IF(Kosovnica!J413=1,Kosovnica!D413+PRIBITEK_TRAK))/1000)*Kosovnica!E413,0)</f>
        <v>0</v>
      </c>
      <c r="Q410" s="78" t="str">
        <f t="shared" si="92"/>
        <v/>
      </c>
      <c r="R410" s="75"/>
      <c r="S410" s="77">
        <f>IF(X410=TRUE,((IF(Kosovnica!G413=2,Kosovnica!C413+PRIBITEK_TRAK)+IF(Kosovnica!H413=2,Kosovnica!C413+PRIBITEK_TRAK)+IF(Kosovnica!I413=2,Kosovnica!D413+PRIBITEK_TRAK)+IF(Kosovnica!J413=2,Kosovnica!D413+PRIBITEK_TRAK))/1000)*Kosovnica!E413,0)</f>
        <v>0</v>
      </c>
      <c r="T410" s="78" t="str">
        <f t="shared" si="93"/>
        <v/>
      </c>
      <c r="U410" s="47"/>
      <c r="V410" s="7" t="str">
        <f t="shared" si="94"/>
        <v/>
      </c>
      <c r="W410" s="7" t="str">
        <f t="shared" si="84"/>
        <v/>
      </c>
      <c r="X410" s="7" t="str" cm="1">
        <f t="array" ref="X410">IF(B410&lt;&gt;"",IF(SUMPRODUCT(--(ISNUMBER(SEARCH(LEPI36, Kosovnica!K413)))) &gt; 0, TRUE, FALSE),"")</f>
        <v/>
      </c>
      <c r="Z410" s="48" t="str">
        <f t="shared" si="95"/>
        <v/>
      </c>
      <c r="AA410" s="7">
        <f t="shared" si="96"/>
        <v>0</v>
      </c>
    </row>
    <row r="411" spans="1:27" ht="15" x14ac:dyDescent="0.2">
      <c r="A411" s="44">
        <f t="shared" si="85"/>
        <v>399</v>
      </c>
      <c r="B411" s="45" t="str">
        <f>IF(Kosovnica!B414&lt;&gt;"",Kosovnica!B414,"")</f>
        <v/>
      </c>
      <c r="C411" s="46" t="str">
        <f>IF(Kosovnica!L414&lt;&gt;"",Kosovnica!L414,"")</f>
        <v/>
      </c>
      <c r="D411" s="74" t="str">
        <f>IF(B411&lt;&gt;"",(((Kosovnica!C414)*(Kosovnica!D414))*Kosovnica!E414*(IF(X411=TRUE,2,1)))/1000000,"")</f>
        <v/>
      </c>
      <c r="E411" s="74" t="str">
        <f t="shared" si="86"/>
        <v/>
      </c>
      <c r="F411" s="80" t="str">
        <f t="shared" si="87"/>
        <v/>
      </c>
      <c r="G411" s="74" t="str">
        <f t="shared" si="88"/>
        <v/>
      </c>
      <c r="H411" s="76" t="str">
        <f t="shared" si="89"/>
        <v/>
      </c>
      <c r="I411" s="76"/>
      <c r="J411" s="77">
        <f>IF(X411=FALSE,((IF(Kosovnica!G414=1,Kosovnica!C414+PRIBITEK_TRAK)+IF(Kosovnica!H414=1,Kosovnica!C414+PRIBITEK_TRAK)+IF(Kosovnica!I414=1,Kosovnica!D414+PRIBITEK_TRAK)+IF(Kosovnica!J414=1,Kosovnica!D414+PRIBITEK_TRAK))/1000)*Kosovnica!E414,0)</f>
        <v>0</v>
      </c>
      <c r="K411" s="78" t="str">
        <f t="shared" si="90"/>
        <v/>
      </c>
      <c r="L411" s="75"/>
      <c r="M411" s="77">
        <f>IF(X411=FALSE,((IF(Kosovnica!G414=2,Kosovnica!C414+PRIBITEK_TRAK)+IF(Kosovnica!H414=2,Kosovnica!C414+PRIBITEK_TRAK)+IF(Kosovnica!I414=2,Kosovnica!D414+PRIBITEK_TRAK)+IF(Kosovnica!J414=2,Kosovnica!D414+PRIBITEK_TRAK))/1000)*Kosovnica!E414,0)</f>
        <v>0</v>
      </c>
      <c r="N411" s="78" t="str">
        <f t="shared" si="91"/>
        <v/>
      </c>
      <c r="O411" s="75"/>
      <c r="P411" s="77">
        <f>IF(X411=TRUE,((IF(Kosovnica!G414=1,Kosovnica!C414+PRIBITEK_TRAK)+IF(Kosovnica!H414=1,Kosovnica!C414+PRIBITEK_TRAK)+IF(Kosovnica!I414=1,Kosovnica!D414+PRIBITEK_TRAK)+IF(Kosovnica!J414=1,Kosovnica!D414+PRIBITEK_TRAK))/1000)*Kosovnica!E414,0)</f>
        <v>0</v>
      </c>
      <c r="Q411" s="78" t="str">
        <f t="shared" si="92"/>
        <v/>
      </c>
      <c r="R411" s="75"/>
      <c r="S411" s="77">
        <f>IF(X411=TRUE,((IF(Kosovnica!G414=2,Kosovnica!C414+PRIBITEK_TRAK)+IF(Kosovnica!H414=2,Kosovnica!C414+PRIBITEK_TRAK)+IF(Kosovnica!I414=2,Kosovnica!D414+PRIBITEK_TRAK)+IF(Kosovnica!J414=2,Kosovnica!D414+PRIBITEK_TRAK))/1000)*Kosovnica!E414,0)</f>
        <v>0</v>
      </c>
      <c r="T411" s="78" t="str">
        <f t="shared" si="93"/>
        <v/>
      </c>
      <c r="U411" s="47"/>
      <c r="V411" s="7" t="str">
        <f t="shared" si="94"/>
        <v/>
      </c>
      <c r="W411" s="7" t="str">
        <f t="shared" si="84"/>
        <v/>
      </c>
      <c r="X411" s="7" t="str" cm="1">
        <f t="array" ref="X411">IF(B411&lt;&gt;"",IF(SUMPRODUCT(--(ISNUMBER(SEARCH(LEPI36, Kosovnica!K414)))) &gt; 0, TRUE, FALSE),"")</f>
        <v/>
      </c>
      <c r="Z411" s="48" t="str">
        <f t="shared" si="95"/>
        <v/>
      </c>
      <c r="AA411" s="7">
        <f t="shared" si="96"/>
        <v>0</v>
      </c>
    </row>
    <row r="412" spans="1:27" ht="15" x14ac:dyDescent="0.2">
      <c r="A412" s="44">
        <f t="shared" si="85"/>
        <v>400</v>
      </c>
      <c r="B412" s="45" t="str">
        <f>IF(Kosovnica!B415&lt;&gt;"",Kosovnica!B415,"")</f>
        <v/>
      </c>
      <c r="C412" s="46" t="str">
        <f>IF(Kosovnica!L415&lt;&gt;"",Kosovnica!L415,"")</f>
        <v/>
      </c>
      <c r="D412" s="74" t="str">
        <f>IF(B412&lt;&gt;"",(((Kosovnica!C415)*(Kosovnica!D415))*Kosovnica!E415*(IF(X412=TRUE,2,1)))/1000000,"")</f>
        <v/>
      </c>
      <c r="E412" s="74" t="str">
        <f t="shared" si="86"/>
        <v/>
      </c>
      <c r="F412" s="80" t="str">
        <f t="shared" si="87"/>
        <v/>
      </c>
      <c r="G412" s="74" t="str">
        <f t="shared" si="88"/>
        <v/>
      </c>
      <c r="H412" s="76" t="str">
        <f t="shared" si="89"/>
        <v/>
      </c>
      <c r="I412" s="76"/>
      <c r="J412" s="77">
        <f>IF(X412=FALSE,((IF(Kosovnica!G415=1,Kosovnica!C415+PRIBITEK_TRAK)+IF(Kosovnica!H415=1,Kosovnica!C415+PRIBITEK_TRAK)+IF(Kosovnica!I415=1,Kosovnica!D415+PRIBITEK_TRAK)+IF(Kosovnica!J415=1,Kosovnica!D415+PRIBITEK_TRAK))/1000)*Kosovnica!E415,0)</f>
        <v>0</v>
      </c>
      <c r="K412" s="78" t="str">
        <f t="shared" si="90"/>
        <v/>
      </c>
      <c r="L412" s="75"/>
      <c r="M412" s="77">
        <f>IF(X412=FALSE,((IF(Kosovnica!G415=2,Kosovnica!C415+PRIBITEK_TRAK)+IF(Kosovnica!H415=2,Kosovnica!C415+PRIBITEK_TRAK)+IF(Kosovnica!I415=2,Kosovnica!D415+PRIBITEK_TRAK)+IF(Kosovnica!J415=2,Kosovnica!D415+PRIBITEK_TRAK))/1000)*Kosovnica!E415,0)</f>
        <v>0</v>
      </c>
      <c r="N412" s="78" t="str">
        <f t="shared" si="91"/>
        <v/>
      </c>
      <c r="O412" s="75"/>
      <c r="P412" s="77">
        <f>IF(X412=TRUE,((IF(Kosovnica!G415=1,Kosovnica!C415+PRIBITEK_TRAK)+IF(Kosovnica!H415=1,Kosovnica!C415+PRIBITEK_TRAK)+IF(Kosovnica!I415=1,Kosovnica!D415+PRIBITEK_TRAK)+IF(Kosovnica!J415=1,Kosovnica!D415+PRIBITEK_TRAK))/1000)*Kosovnica!E415,0)</f>
        <v>0</v>
      </c>
      <c r="Q412" s="78" t="str">
        <f t="shared" si="92"/>
        <v/>
      </c>
      <c r="R412" s="75"/>
      <c r="S412" s="77">
        <f>IF(X412=TRUE,((IF(Kosovnica!G415=2,Kosovnica!C415+PRIBITEK_TRAK)+IF(Kosovnica!H415=2,Kosovnica!C415+PRIBITEK_TRAK)+IF(Kosovnica!I415=2,Kosovnica!D415+PRIBITEK_TRAK)+IF(Kosovnica!J415=2,Kosovnica!D415+PRIBITEK_TRAK))/1000)*Kosovnica!E415,0)</f>
        <v>0</v>
      </c>
      <c r="T412" s="78" t="str">
        <f t="shared" si="93"/>
        <v/>
      </c>
      <c r="U412" s="47"/>
      <c r="V412" s="7" t="str">
        <f t="shared" si="94"/>
        <v/>
      </c>
      <c r="W412" s="7" t="str">
        <f t="shared" si="84"/>
        <v/>
      </c>
      <c r="X412" s="7" t="str" cm="1">
        <f t="array" ref="X412">IF(B412&lt;&gt;"",IF(SUMPRODUCT(--(ISNUMBER(SEARCH(LEPI36, Kosovnica!K415)))) &gt; 0, TRUE, FALSE),"")</f>
        <v/>
      </c>
      <c r="Z412" s="48" t="str">
        <f t="shared" si="95"/>
        <v/>
      </c>
      <c r="AA412" s="7">
        <f t="shared" si="96"/>
        <v>0</v>
      </c>
    </row>
    <row r="413" spans="1:27" ht="15" x14ac:dyDescent="0.2">
      <c r="A413" s="44">
        <f t="shared" si="85"/>
        <v>401</v>
      </c>
      <c r="B413" s="45" t="str">
        <f>IF(Kosovnica!B416&lt;&gt;"",Kosovnica!B416,"")</f>
        <v/>
      </c>
      <c r="C413" s="46" t="str">
        <f>IF(Kosovnica!L416&lt;&gt;"",Kosovnica!L416,"")</f>
        <v/>
      </c>
      <c r="D413" s="74" t="str">
        <f>IF(B413&lt;&gt;"",(((Kosovnica!C416)*(Kosovnica!D416))*Kosovnica!E416*(IF(X413=TRUE,2,1)))/1000000,"")</f>
        <v/>
      </c>
      <c r="E413" s="74" t="str">
        <f t="shared" si="86"/>
        <v/>
      </c>
      <c r="F413" s="80" t="str">
        <f t="shared" si="87"/>
        <v/>
      </c>
      <c r="G413" s="74" t="str">
        <f t="shared" si="88"/>
        <v/>
      </c>
      <c r="H413" s="76" t="str">
        <f t="shared" si="89"/>
        <v/>
      </c>
      <c r="I413" s="76"/>
      <c r="J413" s="77">
        <f>IF(X413=FALSE,((IF(Kosovnica!G416=1,Kosovnica!C416+PRIBITEK_TRAK)+IF(Kosovnica!H416=1,Kosovnica!C416+PRIBITEK_TRAK)+IF(Kosovnica!I416=1,Kosovnica!D416+PRIBITEK_TRAK)+IF(Kosovnica!J416=1,Kosovnica!D416+PRIBITEK_TRAK))/1000)*Kosovnica!E416,0)</f>
        <v>0</v>
      </c>
      <c r="K413" s="78" t="str">
        <f t="shared" si="90"/>
        <v/>
      </c>
      <c r="L413" s="75"/>
      <c r="M413" s="77">
        <f>IF(X413=FALSE,((IF(Kosovnica!G416=2,Kosovnica!C416+PRIBITEK_TRAK)+IF(Kosovnica!H416=2,Kosovnica!C416+PRIBITEK_TRAK)+IF(Kosovnica!I416=2,Kosovnica!D416+PRIBITEK_TRAK)+IF(Kosovnica!J416=2,Kosovnica!D416+PRIBITEK_TRAK))/1000)*Kosovnica!E416,0)</f>
        <v>0</v>
      </c>
      <c r="N413" s="78" t="str">
        <f t="shared" si="91"/>
        <v/>
      </c>
      <c r="O413" s="75"/>
      <c r="P413" s="77">
        <f>IF(X413=TRUE,((IF(Kosovnica!G416=1,Kosovnica!C416+PRIBITEK_TRAK)+IF(Kosovnica!H416=1,Kosovnica!C416+PRIBITEK_TRAK)+IF(Kosovnica!I416=1,Kosovnica!D416+PRIBITEK_TRAK)+IF(Kosovnica!J416=1,Kosovnica!D416+PRIBITEK_TRAK))/1000)*Kosovnica!E416,0)</f>
        <v>0</v>
      </c>
      <c r="Q413" s="78" t="str">
        <f t="shared" si="92"/>
        <v/>
      </c>
      <c r="R413" s="75"/>
      <c r="S413" s="77">
        <f>IF(X413=TRUE,((IF(Kosovnica!G416=2,Kosovnica!C416+PRIBITEK_TRAK)+IF(Kosovnica!H416=2,Kosovnica!C416+PRIBITEK_TRAK)+IF(Kosovnica!I416=2,Kosovnica!D416+PRIBITEK_TRAK)+IF(Kosovnica!J416=2,Kosovnica!D416+PRIBITEK_TRAK))/1000)*Kosovnica!E416,0)</f>
        <v>0</v>
      </c>
      <c r="T413" s="78" t="str">
        <f t="shared" si="93"/>
        <v/>
      </c>
      <c r="U413" s="47"/>
      <c r="V413" s="7" t="str">
        <f t="shared" si="94"/>
        <v/>
      </c>
      <c r="W413" s="7" t="str">
        <f t="shared" si="84"/>
        <v/>
      </c>
      <c r="X413" s="7" t="str" cm="1">
        <f t="array" ref="X413">IF(B413&lt;&gt;"",IF(SUMPRODUCT(--(ISNUMBER(SEARCH(LEPI36, Kosovnica!K416)))) &gt; 0, TRUE, FALSE),"")</f>
        <v/>
      </c>
      <c r="Z413" s="48" t="str">
        <f t="shared" si="95"/>
        <v/>
      </c>
      <c r="AA413" s="7">
        <f t="shared" si="96"/>
        <v>0</v>
      </c>
    </row>
    <row r="414" spans="1:27" ht="15" x14ac:dyDescent="0.2">
      <c r="A414" s="44">
        <f t="shared" si="85"/>
        <v>402</v>
      </c>
      <c r="B414" s="45" t="str">
        <f>IF(Kosovnica!B417&lt;&gt;"",Kosovnica!B417,"")</f>
        <v/>
      </c>
      <c r="C414" s="46" t="str">
        <f>IF(Kosovnica!L417&lt;&gt;"",Kosovnica!L417,"")</f>
        <v/>
      </c>
      <c r="D414" s="74" t="str">
        <f>IF(B414&lt;&gt;"",(((Kosovnica!C417)*(Kosovnica!D417))*Kosovnica!E417*(IF(X414=TRUE,2,1)))/1000000,"")</f>
        <v/>
      </c>
      <c r="E414" s="74" t="str">
        <f t="shared" si="86"/>
        <v/>
      </c>
      <c r="F414" s="80" t="str">
        <f t="shared" si="87"/>
        <v/>
      </c>
      <c r="G414" s="74" t="str">
        <f t="shared" si="88"/>
        <v/>
      </c>
      <c r="H414" s="76" t="str">
        <f t="shared" si="89"/>
        <v/>
      </c>
      <c r="I414" s="76"/>
      <c r="J414" s="77">
        <f>IF(X414=FALSE,((IF(Kosovnica!G417=1,Kosovnica!C417+PRIBITEK_TRAK)+IF(Kosovnica!H417=1,Kosovnica!C417+PRIBITEK_TRAK)+IF(Kosovnica!I417=1,Kosovnica!D417+PRIBITEK_TRAK)+IF(Kosovnica!J417=1,Kosovnica!D417+PRIBITEK_TRAK))/1000)*Kosovnica!E417,0)</f>
        <v>0</v>
      </c>
      <c r="K414" s="78" t="str">
        <f t="shared" si="90"/>
        <v/>
      </c>
      <c r="L414" s="75"/>
      <c r="M414" s="77">
        <f>IF(X414=FALSE,((IF(Kosovnica!G417=2,Kosovnica!C417+PRIBITEK_TRAK)+IF(Kosovnica!H417=2,Kosovnica!C417+PRIBITEK_TRAK)+IF(Kosovnica!I417=2,Kosovnica!D417+PRIBITEK_TRAK)+IF(Kosovnica!J417=2,Kosovnica!D417+PRIBITEK_TRAK))/1000)*Kosovnica!E417,0)</f>
        <v>0</v>
      </c>
      <c r="N414" s="78" t="str">
        <f t="shared" si="91"/>
        <v/>
      </c>
      <c r="O414" s="75"/>
      <c r="P414" s="77">
        <f>IF(X414=TRUE,((IF(Kosovnica!G417=1,Kosovnica!C417+PRIBITEK_TRAK)+IF(Kosovnica!H417=1,Kosovnica!C417+PRIBITEK_TRAK)+IF(Kosovnica!I417=1,Kosovnica!D417+PRIBITEK_TRAK)+IF(Kosovnica!J417=1,Kosovnica!D417+PRIBITEK_TRAK))/1000)*Kosovnica!E417,0)</f>
        <v>0</v>
      </c>
      <c r="Q414" s="78" t="str">
        <f t="shared" si="92"/>
        <v/>
      </c>
      <c r="R414" s="75"/>
      <c r="S414" s="77">
        <f>IF(X414=TRUE,((IF(Kosovnica!G417=2,Kosovnica!C417+PRIBITEK_TRAK)+IF(Kosovnica!H417=2,Kosovnica!C417+PRIBITEK_TRAK)+IF(Kosovnica!I417=2,Kosovnica!D417+PRIBITEK_TRAK)+IF(Kosovnica!J417=2,Kosovnica!D417+PRIBITEK_TRAK))/1000)*Kosovnica!E417,0)</f>
        <v>0</v>
      </c>
      <c r="T414" s="78" t="str">
        <f t="shared" si="93"/>
        <v/>
      </c>
      <c r="U414" s="47"/>
      <c r="V414" s="7" t="str">
        <f t="shared" si="94"/>
        <v/>
      </c>
      <c r="W414" s="7" t="str">
        <f t="shared" si="84"/>
        <v/>
      </c>
      <c r="X414" s="7" t="str" cm="1">
        <f t="array" ref="X414">IF(B414&lt;&gt;"",IF(SUMPRODUCT(--(ISNUMBER(SEARCH(LEPI36, Kosovnica!K417)))) &gt; 0, TRUE, FALSE),"")</f>
        <v/>
      </c>
      <c r="Z414" s="48" t="str">
        <f t="shared" si="95"/>
        <v/>
      </c>
      <c r="AA414" s="7">
        <f t="shared" si="96"/>
        <v>0</v>
      </c>
    </row>
    <row r="415" spans="1:27" ht="15" x14ac:dyDescent="0.2">
      <c r="A415" s="44">
        <f t="shared" si="85"/>
        <v>403</v>
      </c>
      <c r="B415" s="45" t="str">
        <f>IF(Kosovnica!B418&lt;&gt;"",Kosovnica!B418,"")</f>
        <v/>
      </c>
      <c r="C415" s="46" t="str">
        <f>IF(Kosovnica!L418&lt;&gt;"",Kosovnica!L418,"")</f>
        <v/>
      </c>
      <c r="D415" s="74" t="str">
        <f>IF(B415&lt;&gt;"",(((Kosovnica!C418)*(Kosovnica!D418))*Kosovnica!E418*(IF(X415=TRUE,2,1)))/1000000,"")</f>
        <v/>
      </c>
      <c r="E415" s="74" t="str">
        <f t="shared" si="86"/>
        <v/>
      </c>
      <c r="F415" s="80" t="str">
        <f t="shared" si="87"/>
        <v/>
      </c>
      <c r="G415" s="74" t="str">
        <f t="shared" si="88"/>
        <v/>
      </c>
      <c r="H415" s="76" t="str">
        <f t="shared" si="89"/>
        <v/>
      </c>
      <c r="I415" s="76"/>
      <c r="J415" s="77">
        <f>IF(X415=FALSE,((IF(Kosovnica!G418=1,Kosovnica!C418+PRIBITEK_TRAK)+IF(Kosovnica!H418=1,Kosovnica!C418+PRIBITEK_TRAK)+IF(Kosovnica!I418=1,Kosovnica!D418+PRIBITEK_TRAK)+IF(Kosovnica!J418=1,Kosovnica!D418+PRIBITEK_TRAK))/1000)*Kosovnica!E418,0)</f>
        <v>0</v>
      </c>
      <c r="K415" s="78" t="str">
        <f t="shared" si="90"/>
        <v/>
      </c>
      <c r="L415" s="75"/>
      <c r="M415" s="77">
        <f>IF(X415=FALSE,((IF(Kosovnica!G418=2,Kosovnica!C418+PRIBITEK_TRAK)+IF(Kosovnica!H418=2,Kosovnica!C418+PRIBITEK_TRAK)+IF(Kosovnica!I418=2,Kosovnica!D418+PRIBITEK_TRAK)+IF(Kosovnica!J418=2,Kosovnica!D418+PRIBITEK_TRAK))/1000)*Kosovnica!E418,0)</f>
        <v>0</v>
      </c>
      <c r="N415" s="78" t="str">
        <f t="shared" si="91"/>
        <v/>
      </c>
      <c r="O415" s="75"/>
      <c r="P415" s="77">
        <f>IF(X415=TRUE,((IF(Kosovnica!G418=1,Kosovnica!C418+PRIBITEK_TRAK)+IF(Kosovnica!H418=1,Kosovnica!C418+PRIBITEK_TRAK)+IF(Kosovnica!I418=1,Kosovnica!D418+PRIBITEK_TRAK)+IF(Kosovnica!J418=1,Kosovnica!D418+PRIBITEK_TRAK))/1000)*Kosovnica!E418,0)</f>
        <v>0</v>
      </c>
      <c r="Q415" s="78" t="str">
        <f t="shared" si="92"/>
        <v/>
      </c>
      <c r="R415" s="75"/>
      <c r="S415" s="77">
        <f>IF(X415=TRUE,((IF(Kosovnica!G418=2,Kosovnica!C418+PRIBITEK_TRAK)+IF(Kosovnica!H418=2,Kosovnica!C418+PRIBITEK_TRAK)+IF(Kosovnica!I418=2,Kosovnica!D418+PRIBITEK_TRAK)+IF(Kosovnica!J418=2,Kosovnica!D418+PRIBITEK_TRAK))/1000)*Kosovnica!E418,0)</f>
        <v>0</v>
      </c>
      <c r="T415" s="78" t="str">
        <f t="shared" si="93"/>
        <v/>
      </c>
      <c r="U415" s="47"/>
      <c r="V415" s="7" t="str">
        <f t="shared" si="94"/>
        <v/>
      </c>
      <c r="W415" s="7" t="str">
        <f t="shared" si="84"/>
        <v/>
      </c>
      <c r="X415" s="7" t="str" cm="1">
        <f t="array" ref="X415">IF(B415&lt;&gt;"",IF(SUMPRODUCT(--(ISNUMBER(SEARCH(LEPI36, Kosovnica!K418)))) &gt; 0, TRUE, FALSE),"")</f>
        <v/>
      </c>
      <c r="Z415" s="48" t="str">
        <f t="shared" si="95"/>
        <v/>
      </c>
      <c r="AA415" s="7">
        <f t="shared" si="96"/>
        <v>0</v>
      </c>
    </row>
    <row r="416" spans="1:27" ht="15" x14ac:dyDescent="0.2">
      <c r="A416" s="44">
        <f t="shared" si="85"/>
        <v>404</v>
      </c>
      <c r="B416" s="45" t="str">
        <f>IF(Kosovnica!B419&lt;&gt;"",Kosovnica!B419,"")</f>
        <v/>
      </c>
      <c r="C416" s="46" t="str">
        <f>IF(Kosovnica!L419&lt;&gt;"",Kosovnica!L419,"")</f>
        <v/>
      </c>
      <c r="D416" s="74" t="str">
        <f>IF(B416&lt;&gt;"",(((Kosovnica!C419)*(Kosovnica!D419))*Kosovnica!E419*(IF(X416=TRUE,2,1)))/1000000,"")</f>
        <v/>
      </c>
      <c r="E416" s="74" t="str">
        <f t="shared" si="86"/>
        <v/>
      </c>
      <c r="F416" s="80" t="str">
        <f t="shared" si="87"/>
        <v/>
      </c>
      <c r="G416" s="74" t="str">
        <f t="shared" si="88"/>
        <v/>
      </c>
      <c r="H416" s="76" t="str">
        <f t="shared" si="89"/>
        <v/>
      </c>
      <c r="I416" s="76"/>
      <c r="J416" s="77">
        <f>IF(X416=FALSE,((IF(Kosovnica!G419=1,Kosovnica!C419+PRIBITEK_TRAK)+IF(Kosovnica!H419=1,Kosovnica!C419+PRIBITEK_TRAK)+IF(Kosovnica!I419=1,Kosovnica!D419+PRIBITEK_TRAK)+IF(Kosovnica!J419=1,Kosovnica!D419+PRIBITEK_TRAK))/1000)*Kosovnica!E419,0)</f>
        <v>0</v>
      </c>
      <c r="K416" s="78" t="str">
        <f t="shared" si="90"/>
        <v/>
      </c>
      <c r="L416" s="75"/>
      <c r="M416" s="77">
        <f>IF(X416=FALSE,((IF(Kosovnica!G419=2,Kosovnica!C419+PRIBITEK_TRAK)+IF(Kosovnica!H419=2,Kosovnica!C419+PRIBITEK_TRAK)+IF(Kosovnica!I419=2,Kosovnica!D419+PRIBITEK_TRAK)+IF(Kosovnica!J419=2,Kosovnica!D419+PRIBITEK_TRAK))/1000)*Kosovnica!E419,0)</f>
        <v>0</v>
      </c>
      <c r="N416" s="78" t="str">
        <f t="shared" si="91"/>
        <v/>
      </c>
      <c r="O416" s="75"/>
      <c r="P416" s="77">
        <f>IF(X416=TRUE,((IF(Kosovnica!G419=1,Kosovnica!C419+PRIBITEK_TRAK)+IF(Kosovnica!H419=1,Kosovnica!C419+PRIBITEK_TRAK)+IF(Kosovnica!I419=1,Kosovnica!D419+PRIBITEK_TRAK)+IF(Kosovnica!J419=1,Kosovnica!D419+PRIBITEK_TRAK))/1000)*Kosovnica!E419,0)</f>
        <v>0</v>
      </c>
      <c r="Q416" s="78" t="str">
        <f t="shared" si="92"/>
        <v/>
      </c>
      <c r="R416" s="75"/>
      <c r="S416" s="77">
        <f>IF(X416=TRUE,((IF(Kosovnica!G419=2,Kosovnica!C419+PRIBITEK_TRAK)+IF(Kosovnica!H419=2,Kosovnica!C419+PRIBITEK_TRAK)+IF(Kosovnica!I419=2,Kosovnica!D419+PRIBITEK_TRAK)+IF(Kosovnica!J419=2,Kosovnica!D419+PRIBITEK_TRAK))/1000)*Kosovnica!E419,0)</f>
        <v>0</v>
      </c>
      <c r="T416" s="78" t="str">
        <f t="shared" si="93"/>
        <v/>
      </c>
      <c r="U416" s="47"/>
      <c r="V416" s="7" t="str">
        <f t="shared" si="94"/>
        <v/>
      </c>
      <c r="W416" s="7" t="str">
        <f t="shared" si="84"/>
        <v/>
      </c>
      <c r="X416" s="7" t="str" cm="1">
        <f t="array" ref="X416">IF(B416&lt;&gt;"",IF(SUMPRODUCT(--(ISNUMBER(SEARCH(LEPI36, Kosovnica!K419)))) &gt; 0, TRUE, FALSE),"")</f>
        <v/>
      </c>
      <c r="Z416" s="48" t="str">
        <f t="shared" si="95"/>
        <v/>
      </c>
      <c r="AA416" s="7">
        <f t="shared" si="96"/>
        <v>0</v>
      </c>
    </row>
    <row r="417" spans="1:27" ht="15" x14ac:dyDescent="0.2">
      <c r="A417" s="44">
        <f t="shared" si="85"/>
        <v>405</v>
      </c>
      <c r="B417" s="45" t="str">
        <f>IF(Kosovnica!B420&lt;&gt;"",Kosovnica!B420,"")</f>
        <v/>
      </c>
      <c r="C417" s="46" t="str">
        <f>IF(Kosovnica!L420&lt;&gt;"",Kosovnica!L420,"")</f>
        <v/>
      </c>
      <c r="D417" s="74" t="str">
        <f>IF(B417&lt;&gt;"",(((Kosovnica!C420)*(Kosovnica!D420))*Kosovnica!E420*(IF(X417=TRUE,2,1)))/1000000,"")</f>
        <v/>
      </c>
      <c r="E417" s="74" t="str">
        <f t="shared" si="86"/>
        <v/>
      </c>
      <c r="F417" s="80" t="str">
        <f t="shared" si="87"/>
        <v/>
      </c>
      <c r="G417" s="74" t="str">
        <f t="shared" si="88"/>
        <v/>
      </c>
      <c r="H417" s="76" t="str">
        <f t="shared" si="89"/>
        <v/>
      </c>
      <c r="I417" s="76"/>
      <c r="J417" s="77">
        <f>IF(X417=FALSE,((IF(Kosovnica!G420=1,Kosovnica!C420+PRIBITEK_TRAK)+IF(Kosovnica!H420=1,Kosovnica!C420+PRIBITEK_TRAK)+IF(Kosovnica!I420=1,Kosovnica!D420+PRIBITEK_TRAK)+IF(Kosovnica!J420=1,Kosovnica!D420+PRIBITEK_TRAK))/1000)*Kosovnica!E420,0)</f>
        <v>0</v>
      </c>
      <c r="K417" s="78" t="str">
        <f t="shared" si="90"/>
        <v/>
      </c>
      <c r="L417" s="75"/>
      <c r="M417" s="77">
        <f>IF(X417=FALSE,((IF(Kosovnica!G420=2,Kosovnica!C420+PRIBITEK_TRAK)+IF(Kosovnica!H420=2,Kosovnica!C420+PRIBITEK_TRAK)+IF(Kosovnica!I420=2,Kosovnica!D420+PRIBITEK_TRAK)+IF(Kosovnica!J420=2,Kosovnica!D420+PRIBITEK_TRAK))/1000)*Kosovnica!E420,0)</f>
        <v>0</v>
      </c>
      <c r="N417" s="78" t="str">
        <f t="shared" si="91"/>
        <v/>
      </c>
      <c r="O417" s="75"/>
      <c r="P417" s="77">
        <f>IF(X417=TRUE,((IF(Kosovnica!G420=1,Kosovnica!C420+PRIBITEK_TRAK)+IF(Kosovnica!H420=1,Kosovnica!C420+PRIBITEK_TRAK)+IF(Kosovnica!I420=1,Kosovnica!D420+PRIBITEK_TRAK)+IF(Kosovnica!J420=1,Kosovnica!D420+PRIBITEK_TRAK))/1000)*Kosovnica!E420,0)</f>
        <v>0</v>
      </c>
      <c r="Q417" s="78" t="str">
        <f t="shared" si="92"/>
        <v/>
      </c>
      <c r="R417" s="75"/>
      <c r="S417" s="77">
        <f>IF(X417=TRUE,((IF(Kosovnica!G420=2,Kosovnica!C420+PRIBITEK_TRAK)+IF(Kosovnica!H420=2,Kosovnica!C420+PRIBITEK_TRAK)+IF(Kosovnica!I420=2,Kosovnica!D420+PRIBITEK_TRAK)+IF(Kosovnica!J420=2,Kosovnica!D420+PRIBITEK_TRAK))/1000)*Kosovnica!E420,0)</f>
        <v>0</v>
      </c>
      <c r="T417" s="78" t="str">
        <f t="shared" si="93"/>
        <v/>
      </c>
      <c r="U417" s="47"/>
      <c r="V417" s="7" t="str">
        <f t="shared" si="94"/>
        <v/>
      </c>
      <c r="W417" s="7" t="str">
        <f t="shared" si="84"/>
        <v/>
      </c>
      <c r="X417" s="7" t="str" cm="1">
        <f t="array" ref="X417">IF(B417&lt;&gt;"",IF(SUMPRODUCT(--(ISNUMBER(SEARCH(LEPI36, Kosovnica!K420)))) &gt; 0, TRUE, FALSE),"")</f>
        <v/>
      </c>
      <c r="Z417" s="48" t="str">
        <f t="shared" si="95"/>
        <v/>
      </c>
      <c r="AA417" s="7">
        <f t="shared" si="96"/>
        <v>0</v>
      </c>
    </row>
    <row r="418" spans="1:27" ht="15" x14ac:dyDescent="0.2">
      <c r="A418" s="44">
        <f t="shared" si="85"/>
        <v>406</v>
      </c>
      <c r="B418" s="45" t="str">
        <f>IF(Kosovnica!B421&lt;&gt;"",Kosovnica!B421,"")</f>
        <v/>
      </c>
      <c r="C418" s="46" t="str">
        <f>IF(Kosovnica!L421&lt;&gt;"",Kosovnica!L421,"")</f>
        <v/>
      </c>
      <c r="D418" s="74" t="str">
        <f>IF(B418&lt;&gt;"",(((Kosovnica!C421)*(Kosovnica!D421))*Kosovnica!E421*(IF(X418=TRUE,2,1)))/1000000,"")</f>
        <v/>
      </c>
      <c r="E418" s="74" t="str">
        <f t="shared" si="86"/>
        <v/>
      </c>
      <c r="F418" s="80" t="str">
        <f t="shared" si="87"/>
        <v/>
      </c>
      <c r="G418" s="74" t="str">
        <f t="shared" si="88"/>
        <v/>
      </c>
      <c r="H418" s="76" t="str">
        <f t="shared" si="89"/>
        <v/>
      </c>
      <c r="I418" s="76"/>
      <c r="J418" s="77">
        <f>IF(X418=FALSE,((IF(Kosovnica!G421=1,Kosovnica!C421+PRIBITEK_TRAK)+IF(Kosovnica!H421=1,Kosovnica!C421+PRIBITEK_TRAK)+IF(Kosovnica!I421=1,Kosovnica!D421+PRIBITEK_TRAK)+IF(Kosovnica!J421=1,Kosovnica!D421+PRIBITEK_TRAK))/1000)*Kosovnica!E421,0)</f>
        <v>0</v>
      </c>
      <c r="K418" s="78" t="str">
        <f t="shared" si="90"/>
        <v/>
      </c>
      <c r="L418" s="75"/>
      <c r="M418" s="77">
        <f>IF(X418=FALSE,((IF(Kosovnica!G421=2,Kosovnica!C421+PRIBITEK_TRAK)+IF(Kosovnica!H421=2,Kosovnica!C421+PRIBITEK_TRAK)+IF(Kosovnica!I421=2,Kosovnica!D421+PRIBITEK_TRAK)+IF(Kosovnica!J421=2,Kosovnica!D421+PRIBITEK_TRAK))/1000)*Kosovnica!E421,0)</f>
        <v>0</v>
      </c>
      <c r="N418" s="78" t="str">
        <f t="shared" si="91"/>
        <v/>
      </c>
      <c r="O418" s="75"/>
      <c r="P418" s="77">
        <f>IF(X418=TRUE,((IF(Kosovnica!G421=1,Kosovnica!C421+PRIBITEK_TRAK)+IF(Kosovnica!H421=1,Kosovnica!C421+PRIBITEK_TRAK)+IF(Kosovnica!I421=1,Kosovnica!D421+PRIBITEK_TRAK)+IF(Kosovnica!J421=1,Kosovnica!D421+PRIBITEK_TRAK))/1000)*Kosovnica!E421,0)</f>
        <v>0</v>
      </c>
      <c r="Q418" s="78" t="str">
        <f t="shared" si="92"/>
        <v/>
      </c>
      <c r="R418" s="75"/>
      <c r="S418" s="77">
        <f>IF(X418=TRUE,((IF(Kosovnica!G421=2,Kosovnica!C421+PRIBITEK_TRAK)+IF(Kosovnica!H421=2,Kosovnica!C421+PRIBITEK_TRAK)+IF(Kosovnica!I421=2,Kosovnica!D421+PRIBITEK_TRAK)+IF(Kosovnica!J421=2,Kosovnica!D421+PRIBITEK_TRAK))/1000)*Kosovnica!E421,0)</f>
        <v>0</v>
      </c>
      <c r="T418" s="78" t="str">
        <f t="shared" si="93"/>
        <v/>
      </c>
      <c r="U418" s="47"/>
      <c r="V418" s="7" t="str">
        <f t="shared" si="94"/>
        <v/>
      </c>
      <c r="W418" s="7" t="str">
        <f t="shared" si="84"/>
        <v/>
      </c>
      <c r="X418" s="7" t="str" cm="1">
        <f t="array" ref="X418">IF(B418&lt;&gt;"",IF(SUMPRODUCT(--(ISNUMBER(SEARCH(LEPI36, Kosovnica!K421)))) &gt; 0, TRUE, FALSE),"")</f>
        <v/>
      </c>
      <c r="Z418" s="48" t="str">
        <f t="shared" si="95"/>
        <v/>
      </c>
      <c r="AA418" s="7">
        <f t="shared" si="96"/>
        <v>0</v>
      </c>
    </row>
    <row r="419" spans="1:27" ht="15" x14ac:dyDescent="0.2">
      <c r="A419" s="44">
        <f t="shared" si="85"/>
        <v>407</v>
      </c>
      <c r="B419" s="45" t="str">
        <f>IF(Kosovnica!B422&lt;&gt;"",Kosovnica!B422,"")</f>
        <v/>
      </c>
      <c r="C419" s="46" t="str">
        <f>IF(Kosovnica!L422&lt;&gt;"",Kosovnica!L422,"")</f>
        <v/>
      </c>
      <c r="D419" s="74" t="str">
        <f>IF(B419&lt;&gt;"",(((Kosovnica!C422)*(Kosovnica!D422))*Kosovnica!E422*(IF(X419=TRUE,2,1)))/1000000,"")</f>
        <v/>
      </c>
      <c r="E419" s="74" t="str">
        <f t="shared" si="86"/>
        <v/>
      </c>
      <c r="F419" s="80" t="str">
        <f t="shared" si="87"/>
        <v/>
      </c>
      <c r="G419" s="74" t="str">
        <f t="shared" si="88"/>
        <v/>
      </c>
      <c r="H419" s="76" t="str">
        <f t="shared" si="89"/>
        <v/>
      </c>
      <c r="I419" s="76"/>
      <c r="J419" s="77">
        <f>IF(X419=FALSE,((IF(Kosovnica!G422=1,Kosovnica!C422+PRIBITEK_TRAK)+IF(Kosovnica!H422=1,Kosovnica!C422+PRIBITEK_TRAK)+IF(Kosovnica!I422=1,Kosovnica!D422+PRIBITEK_TRAK)+IF(Kosovnica!J422=1,Kosovnica!D422+PRIBITEK_TRAK))/1000)*Kosovnica!E422,0)</f>
        <v>0</v>
      </c>
      <c r="K419" s="78" t="str">
        <f t="shared" si="90"/>
        <v/>
      </c>
      <c r="L419" s="75"/>
      <c r="M419" s="77">
        <f>IF(X419=FALSE,((IF(Kosovnica!G422=2,Kosovnica!C422+PRIBITEK_TRAK)+IF(Kosovnica!H422=2,Kosovnica!C422+PRIBITEK_TRAK)+IF(Kosovnica!I422=2,Kosovnica!D422+PRIBITEK_TRAK)+IF(Kosovnica!J422=2,Kosovnica!D422+PRIBITEK_TRAK))/1000)*Kosovnica!E422,0)</f>
        <v>0</v>
      </c>
      <c r="N419" s="78" t="str">
        <f t="shared" si="91"/>
        <v/>
      </c>
      <c r="O419" s="75"/>
      <c r="P419" s="77">
        <f>IF(X419=TRUE,((IF(Kosovnica!G422=1,Kosovnica!C422+PRIBITEK_TRAK)+IF(Kosovnica!H422=1,Kosovnica!C422+PRIBITEK_TRAK)+IF(Kosovnica!I422=1,Kosovnica!D422+PRIBITEK_TRAK)+IF(Kosovnica!J422=1,Kosovnica!D422+PRIBITEK_TRAK))/1000)*Kosovnica!E422,0)</f>
        <v>0</v>
      </c>
      <c r="Q419" s="78" t="str">
        <f t="shared" si="92"/>
        <v/>
      </c>
      <c r="R419" s="75"/>
      <c r="S419" s="77">
        <f>IF(X419=TRUE,((IF(Kosovnica!G422=2,Kosovnica!C422+PRIBITEK_TRAK)+IF(Kosovnica!H422=2,Kosovnica!C422+PRIBITEK_TRAK)+IF(Kosovnica!I422=2,Kosovnica!D422+PRIBITEK_TRAK)+IF(Kosovnica!J422=2,Kosovnica!D422+PRIBITEK_TRAK))/1000)*Kosovnica!E422,0)</f>
        <v>0</v>
      </c>
      <c r="T419" s="78" t="str">
        <f t="shared" si="93"/>
        <v/>
      </c>
      <c r="U419" s="47"/>
      <c r="V419" s="7" t="str">
        <f t="shared" si="94"/>
        <v/>
      </c>
      <c r="W419" s="7" t="str">
        <f t="shared" si="84"/>
        <v/>
      </c>
      <c r="X419" s="7" t="str" cm="1">
        <f t="array" ref="X419">IF(B419&lt;&gt;"",IF(SUMPRODUCT(--(ISNUMBER(SEARCH(LEPI36, Kosovnica!K422)))) &gt; 0, TRUE, FALSE),"")</f>
        <v/>
      </c>
      <c r="Z419" s="48" t="str">
        <f t="shared" si="95"/>
        <v/>
      </c>
      <c r="AA419" s="7">
        <f t="shared" si="96"/>
        <v>0</v>
      </c>
    </row>
    <row r="420" spans="1:27" ht="15" x14ac:dyDescent="0.2">
      <c r="A420" s="44">
        <f t="shared" si="85"/>
        <v>408</v>
      </c>
      <c r="B420" s="45" t="str">
        <f>IF(Kosovnica!B423&lt;&gt;"",Kosovnica!B423,"")</f>
        <v/>
      </c>
      <c r="C420" s="46" t="str">
        <f>IF(Kosovnica!L423&lt;&gt;"",Kosovnica!L423,"")</f>
        <v/>
      </c>
      <c r="D420" s="74" t="str">
        <f>IF(B420&lt;&gt;"",(((Kosovnica!C423)*(Kosovnica!D423))*Kosovnica!E423*(IF(X420=TRUE,2,1)))/1000000,"")</f>
        <v/>
      </c>
      <c r="E420" s="74" t="str">
        <f t="shared" si="86"/>
        <v/>
      </c>
      <c r="F420" s="80" t="str">
        <f t="shared" si="87"/>
        <v/>
      </c>
      <c r="G420" s="74" t="str">
        <f t="shared" si="88"/>
        <v/>
      </c>
      <c r="H420" s="76" t="str">
        <f t="shared" si="89"/>
        <v/>
      </c>
      <c r="I420" s="76"/>
      <c r="J420" s="77">
        <f>IF(X420=FALSE,((IF(Kosovnica!G423=1,Kosovnica!C423+PRIBITEK_TRAK)+IF(Kosovnica!H423=1,Kosovnica!C423+PRIBITEK_TRAK)+IF(Kosovnica!I423=1,Kosovnica!D423+PRIBITEK_TRAK)+IF(Kosovnica!J423=1,Kosovnica!D423+PRIBITEK_TRAK))/1000)*Kosovnica!E423,0)</f>
        <v>0</v>
      </c>
      <c r="K420" s="78" t="str">
        <f t="shared" si="90"/>
        <v/>
      </c>
      <c r="L420" s="75"/>
      <c r="M420" s="77">
        <f>IF(X420=FALSE,((IF(Kosovnica!G423=2,Kosovnica!C423+PRIBITEK_TRAK)+IF(Kosovnica!H423=2,Kosovnica!C423+PRIBITEK_TRAK)+IF(Kosovnica!I423=2,Kosovnica!D423+PRIBITEK_TRAK)+IF(Kosovnica!J423=2,Kosovnica!D423+PRIBITEK_TRAK))/1000)*Kosovnica!E423,0)</f>
        <v>0</v>
      </c>
      <c r="N420" s="78" t="str">
        <f t="shared" si="91"/>
        <v/>
      </c>
      <c r="O420" s="75"/>
      <c r="P420" s="77">
        <f>IF(X420=TRUE,((IF(Kosovnica!G423=1,Kosovnica!C423+PRIBITEK_TRAK)+IF(Kosovnica!H423=1,Kosovnica!C423+PRIBITEK_TRAK)+IF(Kosovnica!I423=1,Kosovnica!D423+PRIBITEK_TRAK)+IF(Kosovnica!J423=1,Kosovnica!D423+PRIBITEK_TRAK))/1000)*Kosovnica!E423,0)</f>
        <v>0</v>
      </c>
      <c r="Q420" s="78" t="str">
        <f t="shared" si="92"/>
        <v/>
      </c>
      <c r="R420" s="75"/>
      <c r="S420" s="77">
        <f>IF(X420=TRUE,((IF(Kosovnica!G423=2,Kosovnica!C423+PRIBITEK_TRAK)+IF(Kosovnica!H423=2,Kosovnica!C423+PRIBITEK_TRAK)+IF(Kosovnica!I423=2,Kosovnica!D423+PRIBITEK_TRAK)+IF(Kosovnica!J423=2,Kosovnica!D423+PRIBITEK_TRAK))/1000)*Kosovnica!E423,0)</f>
        <v>0</v>
      </c>
      <c r="T420" s="78" t="str">
        <f t="shared" si="93"/>
        <v/>
      </c>
      <c r="U420" s="47"/>
      <c r="V420" s="7" t="str">
        <f t="shared" si="94"/>
        <v/>
      </c>
      <c r="W420" s="7" t="str">
        <f t="shared" si="84"/>
        <v/>
      </c>
      <c r="X420" s="7" t="str" cm="1">
        <f t="array" ref="X420">IF(B420&lt;&gt;"",IF(SUMPRODUCT(--(ISNUMBER(SEARCH(LEPI36, Kosovnica!K423)))) &gt; 0, TRUE, FALSE),"")</f>
        <v/>
      </c>
      <c r="Z420" s="48" t="str">
        <f t="shared" si="95"/>
        <v/>
      </c>
      <c r="AA420" s="7">
        <f t="shared" si="96"/>
        <v>0</v>
      </c>
    </row>
    <row r="421" spans="1:27" ht="15" x14ac:dyDescent="0.2">
      <c r="A421" s="44">
        <f t="shared" si="85"/>
        <v>409</v>
      </c>
      <c r="B421" s="45" t="str">
        <f>IF(Kosovnica!B424&lt;&gt;"",Kosovnica!B424,"")</f>
        <v/>
      </c>
      <c r="C421" s="46" t="str">
        <f>IF(Kosovnica!L424&lt;&gt;"",Kosovnica!L424,"")</f>
        <v/>
      </c>
      <c r="D421" s="74" t="str">
        <f>IF(B421&lt;&gt;"",(((Kosovnica!C424)*(Kosovnica!D424))*Kosovnica!E424*(IF(X421=TRUE,2,1)))/1000000,"")</f>
        <v/>
      </c>
      <c r="E421" s="74" t="str">
        <f t="shared" si="86"/>
        <v/>
      </c>
      <c r="F421" s="80" t="str">
        <f t="shared" si="87"/>
        <v/>
      </c>
      <c r="G421" s="74" t="str">
        <f t="shared" si="88"/>
        <v/>
      </c>
      <c r="H421" s="76" t="str">
        <f t="shared" si="89"/>
        <v/>
      </c>
      <c r="I421" s="76"/>
      <c r="J421" s="77">
        <f>IF(X421=FALSE,((IF(Kosovnica!G424=1,Kosovnica!C424+PRIBITEK_TRAK)+IF(Kosovnica!H424=1,Kosovnica!C424+PRIBITEK_TRAK)+IF(Kosovnica!I424=1,Kosovnica!D424+PRIBITEK_TRAK)+IF(Kosovnica!J424=1,Kosovnica!D424+PRIBITEK_TRAK))/1000)*Kosovnica!E424,0)</f>
        <v>0</v>
      </c>
      <c r="K421" s="78" t="str">
        <f t="shared" si="90"/>
        <v/>
      </c>
      <c r="L421" s="75"/>
      <c r="M421" s="77">
        <f>IF(X421=FALSE,((IF(Kosovnica!G424=2,Kosovnica!C424+PRIBITEK_TRAK)+IF(Kosovnica!H424=2,Kosovnica!C424+PRIBITEK_TRAK)+IF(Kosovnica!I424=2,Kosovnica!D424+PRIBITEK_TRAK)+IF(Kosovnica!J424=2,Kosovnica!D424+PRIBITEK_TRAK))/1000)*Kosovnica!E424,0)</f>
        <v>0</v>
      </c>
      <c r="N421" s="78" t="str">
        <f t="shared" si="91"/>
        <v/>
      </c>
      <c r="O421" s="75"/>
      <c r="P421" s="77">
        <f>IF(X421=TRUE,((IF(Kosovnica!G424=1,Kosovnica!C424+PRIBITEK_TRAK)+IF(Kosovnica!H424=1,Kosovnica!C424+PRIBITEK_TRAK)+IF(Kosovnica!I424=1,Kosovnica!D424+PRIBITEK_TRAK)+IF(Kosovnica!J424=1,Kosovnica!D424+PRIBITEK_TRAK))/1000)*Kosovnica!E424,0)</f>
        <v>0</v>
      </c>
      <c r="Q421" s="78" t="str">
        <f t="shared" si="92"/>
        <v/>
      </c>
      <c r="R421" s="75"/>
      <c r="S421" s="77">
        <f>IF(X421=TRUE,((IF(Kosovnica!G424=2,Kosovnica!C424+PRIBITEK_TRAK)+IF(Kosovnica!H424=2,Kosovnica!C424+PRIBITEK_TRAK)+IF(Kosovnica!I424=2,Kosovnica!D424+PRIBITEK_TRAK)+IF(Kosovnica!J424=2,Kosovnica!D424+PRIBITEK_TRAK))/1000)*Kosovnica!E424,0)</f>
        <v>0</v>
      </c>
      <c r="T421" s="78" t="str">
        <f t="shared" si="93"/>
        <v/>
      </c>
      <c r="U421" s="47"/>
      <c r="V421" s="7" t="str">
        <f t="shared" si="94"/>
        <v/>
      </c>
      <c r="W421" s="7" t="str">
        <f t="shared" si="84"/>
        <v/>
      </c>
      <c r="X421" s="7" t="str" cm="1">
        <f t="array" ref="X421">IF(B421&lt;&gt;"",IF(SUMPRODUCT(--(ISNUMBER(SEARCH(LEPI36, Kosovnica!K424)))) &gt; 0, TRUE, FALSE),"")</f>
        <v/>
      </c>
      <c r="Z421" s="48" t="str">
        <f t="shared" si="95"/>
        <v/>
      </c>
      <c r="AA421" s="7">
        <f t="shared" si="96"/>
        <v>0</v>
      </c>
    </row>
    <row r="422" spans="1:27" ht="15" x14ac:dyDescent="0.2">
      <c r="A422" s="44">
        <f t="shared" si="85"/>
        <v>410</v>
      </c>
      <c r="B422" s="45" t="str">
        <f>IF(Kosovnica!B425&lt;&gt;"",Kosovnica!B425,"")</f>
        <v/>
      </c>
      <c r="C422" s="46" t="str">
        <f>IF(Kosovnica!L425&lt;&gt;"",Kosovnica!L425,"")</f>
        <v/>
      </c>
      <c r="D422" s="74" t="str">
        <f>IF(B422&lt;&gt;"",(((Kosovnica!C425)*(Kosovnica!D425))*Kosovnica!E425*(IF(X422=TRUE,2,1)))/1000000,"")</f>
        <v/>
      </c>
      <c r="E422" s="74" t="str">
        <f t="shared" si="86"/>
        <v/>
      </c>
      <c r="F422" s="80" t="str">
        <f t="shared" si="87"/>
        <v/>
      </c>
      <c r="G422" s="74" t="str">
        <f t="shared" si="88"/>
        <v/>
      </c>
      <c r="H422" s="76" t="str">
        <f t="shared" si="89"/>
        <v/>
      </c>
      <c r="I422" s="76"/>
      <c r="J422" s="77">
        <f>IF(X422=FALSE,((IF(Kosovnica!G425=1,Kosovnica!C425+PRIBITEK_TRAK)+IF(Kosovnica!H425=1,Kosovnica!C425+PRIBITEK_TRAK)+IF(Kosovnica!I425=1,Kosovnica!D425+PRIBITEK_TRAK)+IF(Kosovnica!J425=1,Kosovnica!D425+PRIBITEK_TRAK))/1000)*Kosovnica!E425,0)</f>
        <v>0</v>
      </c>
      <c r="K422" s="78" t="str">
        <f t="shared" si="90"/>
        <v/>
      </c>
      <c r="L422" s="75"/>
      <c r="M422" s="77">
        <f>IF(X422=FALSE,((IF(Kosovnica!G425=2,Kosovnica!C425+PRIBITEK_TRAK)+IF(Kosovnica!H425=2,Kosovnica!C425+PRIBITEK_TRAK)+IF(Kosovnica!I425=2,Kosovnica!D425+PRIBITEK_TRAK)+IF(Kosovnica!J425=2,Kosovnica!D425+PRIBITEK_TRAK))/1000)*Kosovnica!E425,0)</f>
        <v>0</v>
      </c>
      <c r="N422" s="78" t="str">
        <f t="shared" si="91"/>
        <v/>
      </c>
      <c r="O422" s="75"/>
      <c r="P422" s="77">
        <f>IF(X422=TRUE,((IF(Kosovnica!G425=1,Kosovnica!C425+PRIBITEK_TRAK)+IF(Kosovnica!H425=1,Kosovnica!C425+PRIBITEK_TRAK)+IF(Kosovnica!I425=1,Kosovnica!D425+PRIBITEK_TRAK)+IF(Kosovnica!J425=1,Kosovnica!D425+PRIBITEK_TRAK))/1000)*Kosovnica!E425,0)</f>
        <v>0</v>
      </c>
      <c r="Q422" s="78" t="str">
        <f t="shared" si="92"/>
        <v/>
      </c>
      <c r="R422" s="75"/>
      <c r="S422" s="77">
        <f>IF(X422=TRUE,((IF(Kosovnica!G425=2,Kosovnica!C425+PRIBITEK_TRAK)+IF(Kosovnica!H425=2,Kosovnica!C425+PRIBITEK_TRAK)+IF(Kosovnica!I425=2,Kosovnica!D425+PRIBITEK_TRAK)+IF(Kosovnica!J425=2,Kosovnica!D425+PRIBITEK_TRAK))/1000)*Kosovnica!E425,0)</f>
        <v>0</v>
      </c>
      <c r="T422" s="78" t="str">
        <f t="shared" si="93"/>
        <v/>
      </c>
      <c r="U422" s="47"/>
      <c r="V422" s="7" t="str">
        <f t="shared" si="94"/>
        <v/>
      </c>
      <c r="W422" s="7" t="str">
        <f t="shared" si="84"/>
        <v/>
      </c>
      <c r="X422" s="7" t="str" cm="1">
        <f t="array" ref="X422">IF(B422&lt;&gt;"",IF(SUMPRODUCT(--(ISNUMBER(SEARCH(LEPI36, Kosovnica!K425)))) &gt; 0, TRUE, FALSE),"")</f>
        <v/>
      </c>
      <c r="Z422" s="48" t="str">
        <f t="shared" si="95"/>
        <v/>
      </c>
      <c r="AA422" s="7">
        <f t="shared" si="96"/>
        <v>0</v>
      </c>
    </row>
    <row r="423" spans="1:27" ht="15" x14ac:dyDescent="0.2">
      <c r="A423" s="44">
        <f t="shared" si="85"/>
        <v>411</v>
      </c>
      <c r="B423" s="45" t="str">
        <f>IF(Kosovnica!B426&lt;&gt;"",Kosovnica!B426,"")</f>
        <v/>
      </c>
      <c r="C423" s="46" t="str">
        <f>IF(Kosovnica!L426&lt;&gt;"",Kosovnica!L426,"")</f>
        <v/>
      </c>
      <c r="D423" s="74" t="str">
        <f>IF(B423&lt;&gt;"",(((Kosovnica!C426)*(Kosovnica!D426))*Kosovnica!E426*(IF(X423=TRUE,2,1)))/1000000,"")</f>
        <v/>
      </c>
      <c r="E423" s="74" t="str">
        <f t="shared" si="86"/>
        <v/>
      </c>
      <c r="F423" s="80" t="str">
        <f t="shared" si="87"/>
        <v/>
      </c>
      <c r="G423" s="74" t="str">
        <f t="shared" si="88"/>
        <v/>
      </c>
      <c r="H423" s="76" t="str">
        <f t="shared" si="89"/>
        <v/>
      </c>
      <c r="I423" s="76"/>
      <c r="J423" s="77">
        <f>IF(X423=FALSE,((IF(Kosovnica!G426=1,Kosovnica!C426+PRIBITEK_TRAK)+IF(Kosovnica!H426=1,Kosovnica!C426+PRIBITEK_TRAK)+IF(Kosovnica!I426=1,Kosovnica!D426+PRIBITEK_TRAK)+IF(Kosovnica!J426=1,Kosovnica!D426+PRIBITEK_TRAK))/1000)*Kosovnica!E426,0)</f>
        <v>0</v>
      </c>
      <c r="K423" s="78" t="str">
        <f t="shared" si="90"/>
        <v/>
      </c>
      <c r="L423" s="75"/>
      <c r="M423" s="77">
        <f>IF(X423=FALSE,((IF(Kosovnica!G426=2,Kosovnica!C426+PRIBITEK_TRAK)+IF(Kosovnica!H426=2,Kosovnica!C426+PRIBITEK_TRAK)+IF(Kosovnica!I426=2,Kosovnica!D426+PRIBITEK_TRAK)+IF(Kosovnica!J426=2,Kosovnica!D426+PRIBITEK_TRAK))/1000)*Kosovnica!E426,0)</f>
        <v>0</v>
      </c>
      <c r="N423" s="78" t="str">
        <f t="shared" si="91"/>
        <v/>
      </c>
      <c r="O423" s="75"/>
      <c r="P423" s="77">
        <f>IF(X423=TRUE,((IF(Kosovnica!G426=1,Kosovnica!C426+PRIBITEK_TRAK)+IF(Kosovnica!H426=1,Kosovnica!C426+PRIBITEK_TRAK)+IF(Kosovnica!I426=1,Kosovnica!D426+PRIBITEK_TRAK)+IF(Kosovnica!J426=1,Kosovnica!D426+PRIBITEK_TRAK))/1000)*Kosovnica!E426,0)</f>
        <v>0</v>
      </c>
      <c r="Q423" s="78" t="str">
        <f t="shared" si="92"/>
        <v/>
      </c>
      <c r="R423" s="75"/>
      <c r="S423" s="77">
        <f>IF(X423=TRUE,((IF(Kosovnica!G426=2,Kosovnica!C426+PRIBITEK_TRAK)+IF(Kosovnica!H426=2,Kosovnica!C426+PRIBITEK_TRAK)+IF(Kosovnica!I426=2,Kosovnica!D426+PRIBITEK_TRAK)+IF(Kosovnica!J426=2,Kosovnica!D426+PRIBITEK_TRAK))/1000)*Kosovnica!E426,0)</f>
        <v>0</v>
      </c>
      <c r="T423" s="78" t="str">
        <f t="shared" si="93"/>
        <v/>
      </c>
      <c r="U423" s="47"/>
      <c r="V423" s="7" t="str">
        <f t="shared" si="94"/>
        <v/>
      </c>
      <c r="W423" s="7" t="str">
        <f t="shared" si="84"/>
        <v/>
      </c>
      <c r="X423" s="7" t="str" cm="1">
        <f t="array" ref="X423">IF(B423&lt;&gt;"",IF(SUMPRODUCT(--(ISNUMBER(SEARCH(LEPI36, Kosovnica!K426)))) &gt; 0, TRUE, FALSE),"")</f>
        <v/>
      </c>
      <c r="Z423" s="48" t="str">
        <f t="shared" si="95"/>
        <v/>
      </c>
      <c r="AA423" s="7">
        <f t="shared" si="96"/>
        <v>0</v>
      </c>
    </row>
    <row r="424" spans="1:27" ht="15" x14ac:dyDescent="0.2">
      <c r="A424" s="44">
        <f t="shared" si="85"/>
        <v>412</v>
      </c>
      <c r="B424" s="45" t="str">
        <f>IF(Kosovnica!B427&lt;&gt;"",Kosovnica!B427,"")</f>
        <v/>
      </c>
      <c r="C424" s="46" t="str">
        <f>IF(Kosovnica!L427&lt;&gt;"",Kosovnica!L427,"")</f>
        <v/>
      </c>
      <c r="D424" s="74" t="str">
        <f>IF(B424&lt;&gt;"",(((Kosovnica!C427)*(Kosovnica!D427))*Kosovnica!E427*(IF(X424=TRUE,2,1)))/1000000,"")</f>
        <v/>
      </c>
      <c r="E424" s="74" t="str">
        <f t="shared" si="86"/>
        <v/>
      </c>
      <c r="F424" s="80" t="str">
        <f t="shared" si="87"/>
        <v/>
      </c>
      <c r="G424" s="74" t="str">
        <f t="shared" si="88"/>
        <v/>
      </c>
      <c r="H424" s="76" t="str">
        <f t="shared" si="89"/>
        <v/>
      </c>
      <c r="I424" s="76"/>
      <c r="J424" s="77">
        <f>IF(X424=FALSE,((IF(Kosovnica!G427=1,Kosovnica!C427+PRIBITEK_TRAK)+IF(Kosovnica!H427=1,Kosovnica!C427+PRIBITEK_TRAK)+IF(Kosovnica!I427=1,Kosovnica!D427+PRIBITEK_TRAK)+IF(Kosovnica!J427=1,Kosovnica!D427+PRIBITEK_TRAK))/1000)*Kosovnica!E427,0)</f>
        <v>0</v>
      </c>
      <c r="K424" s="78" t="str">
        <f t="shared" si="90"/>
        <v/>
      </c>
      <c r="L424" s="75"/>
      <c r="M424" s="77">
        <f>IF(X424=FALSE,((IF(Kosovnica!G427=2,Kosovnica!C427+PRIBITEK_TRAK)+IF(Kosovnica!H427=2,Kosovnica!C427+PRIBITEK_TRAK)+IF(Kosovnica!I427=2,Kosovnica!D427+PRIBITEK_TRAK)+IF(Kosovnica!J427=2,Kosovnica!D427+PRIBITEK_TRAK))/1000)*Kosovnica!E427,0)</f>
        <v>0</v>
      </c>
      <c r="N424" s="78" t="str">
        <f t="shared" si="91"/>
        <v/>
      </c>
      <c r="O424" s="75"/>
      <c r="P424" s="77">
        <f>IF(X424=TRUE,((IF(Kosovnica!G427=1,Kosovnica!C427+PRIBITEK_TRAK)+IF(Kosovnica!H427=1,Kosovnica!C427+PRIBITEK_TRAK)+IF(Kosovnica!I427=1,Kosovnica!D427+PRIBITEK_TRAK)+IF(Kosovnica!J427=1,Kosovnica!D427+PRIBITEK_TRAK))/1000)*Kosovnica!E427,0)</f>
        <v>0</v>
      </c>
      <c r="Q424" s="78" t="str">
        <f t="shared" si="92"/>
        <v/>
      </c>
      <c r="R424" s="75"/>
      <c r="S424" s="77">
        <f>IF(X424=TRUE,((IF(Kosovnica!G427=2,Kosovnica!C427+PRIBITEK_TRAK)+IF(Kosovnica!H427=2,Kosovnica!C427+PRIBITEK_TRAK)+IF(Kosovnica!I427=2,Kosovnica!D427+PRIBITEK_TRAK)+IF(Kosovnica!J427=2,Kosovnica!D427+PRIBITEK_TRAK))/1000)*Kosovnica!E427,0)</f>
        <v>0</v>
      </c>
      <c r="T424" s="78" t="str">
        <f t="shared" si="93"/>
        <v/>
      </c>
      <c r="U424" s="47"/>
      <c r="V424" s="7" t="str">
        <f t="shared" si="94"/>
        <v/>
      </c>
      <c r="W424" s="7" t="str">
        <f t="shared" si="84"/>
        <v/>
      </c>
      <c r="X424" s="7" t="str" cm="1">
        <f t="array" ref="X424">IF(B424&lt;&gt;"",IF(SUMPRODUCT(--(ISNUMBER(SEARCH(LEPI36, Kosovnica!K427)))) &gt; 0, TRUE, FALSE),"")</f>
        <v/>
      </c>
      <c r="Z424" s="48" t="str">
        <f t="shared" si="95"/>
        <v/>
      </c>
      <c r="AA424" s="7">
        <f t="shared" si="96"/>
        <v>0</v>
      </c>
    </row>
    <row r="425" spans="1:27" ht="15" x14ac:dyDescent="0.2">
      <c r="A425" s="44">
        <f t="shared" si="85"/>
        <v>413</v>
      </c>
      <c r="B425" s="45" t="str">
        <f>IF(Kosovnica!B428&lt;&gt;"",Kosovnica!B428,"")</f>
        <v/>
      </c>
      <c r="C425" s="46" t="str">
        <f>IF(Kosovnica!L428&lt;&gt;"",Kosovnica!L428,"")</f>
        <v/>
      </c>
      <c r="D425" s="74" t="str">
        <f>IF(B425&lt;&gt;"",(((Kosovnica!C428)*(Kosovnica!D428))*Kosovnica!E428*(IF(X425=TRUE,2,1)))/1000000,"")</f>
        <v/>
      </c>
      <c r="E425" s="74" t="str">
        <f t="shared" si="86"/>
        <v/>
      </c>
      <c r="F425" s="80" t="str">
        <f t="shared" si="87"/>
        <v/>
      </c>
      <c r="G425" s="74" t="str">
        <f t="shared" si="88"/>
        <v/>
      </c>
      <c r="H425" s="76" t="str">
        <f t="shared" si="89"/>
        <v/>
      </c>
      <c r="I425" s="76"/>
      <c r="J425" s="77">
        <f>IF(X425=FALSE,((IF(Kosovnica!G428=1,Kosovnica!C428+PRIBITEK_TRAK)+IF(Kosovnica!H428=1,Kosovnica!C428+PRIBITEK_TRAK)+IF(Kosovnica!I428=1,Kosovnica!D428+PRIBITEK_TRAK)+IF(Kosovnica!J428=1,Kosovnica!D428+PRIBITEK_TRAK))/1000)*Kosovnica!E428,0)</f>
        <v>0</v>
      </c>
      <c r="K425" s="78" t="str">
        <f t="shared" si="90"/>
        <v/>
      </c>
      <c r="L425" s="75"/>
      <c r="M425" s="77">
        <f>IF(X425=FALSE,((IF(Kosovnica!G428=2,Kosovnica!C428+PRIBITEK_TRAK)+IF(Kosovnica!H428=2,Kosovnica!C428+PRIBITEK_TRAK)+IF(Kosovnica!I428=2,Kosovnica!D428+PRIBITEK_TRAK)+IF(Kosovnica!J428=2,Kosovnica!D428+PRIBITEK_TRAK))/1000)*Kosovnica!E428,0)</f>
        <v>0</v>
      </c>
      <c r="N425" s="78" t="str">
        <f t="shared" si="91"/>
        <v/>
      </c>
      <c r="O425" s="75"/>
      <c r="P425" s="77">
        <f>IF(X425=TRUE,((IF(Kosovnica!G428=1,Kosovnica!C428+PRIBITEK_TRAK)+IF(Kosovnica!H428=1,Kosovnica!C428+PRIBITEK_TRAK)+IF(Kosovnica!I428=1,Kosovnica!D428+PRIBITEK_TRAK)+IF(Kosovnica!J428=1,Kosovnica!D428+PRIBITEK_TRAK))/1000)*Kosovnica!E428,0)</f>
        <v>0</v>
      </c>
      <c r="Q425" s="78" t="str">
        <f t="shared" si="92"/>
        <v/>
      </c>
      <c r="R425" s="75"/>
      <c r="S425" s="77">
        <f>IF(X425=TRUE,((IF(Kosovnica!G428=2,Kosovnica!C428+PRIBITEK_TRAK)+IF(Kosovnica!H428=2,Kosovnica!C428+PRIBITEK_TRAK)+IF(Kosovnica!I428=2,Kosovnica!D428+PRIBITEK_TRAK)+IF(Kosovnica!J428=2,Kosovnica!D428+PRIBITEK_TRAK))/1000)*Kosovnica!E428,0)</f>
        <v>0</v>
      </c>
      <c r="T425" s="78" t="str">
        <f t="shared" si="93"/>
        <v/>
      </c>
      <c r="U425" s="47"/>
      <c r="V425" s="7" t="str">
        <f t="shared" si="94"/>
        <v/>
      </c>
      <c r="W425" s="7" t="str">
        <f t="shared" si="84"/>
        <v/>
      </c>
      <c r="X425" s="7" t="str" cm="1">
        <f t="array" ref="X425">IF(B425&lt;&gt;"",IF(SUMPRODUCT(--(ISNUMBER(SEARCH(LEPI36, Kosovnica!K428)))) &gt; 0, TRUE, FALSE),"")</f>
        <v/>
      </c>
      <c r="Z425" s="48" t="str">
        <f t="shared" si="95"/>
        <v/>
      </c>
      <c r="AA425" s="7">
        <f t="shared" si="96"/>
        <v>0</v>
      </c>
    </row>
    <row r="426" spans="1:27" ht="15" x14ac:dyDescent="0.2">
      <c r="A426" s="44">
        <f t="shared" si="85"/>
        <v>414</v>
      </c>
      <c r="B426" s="45" t="str">
        <f>IF(Kosovnica!B429&lt;&gt;"",Kosovnica!B429,"")</f>
        <v/>
      </c>
      <c r="C426" s="46" t="str">
        <f>IF(Kosovnica!L429&lt;&gt;"",Kosovnica!L429,"")</f>
        <v/>
      </c>
      <c r="D426" s="74" t="str">
        <f>IF(B426&lt;&gt;"",(((Kosovnica!C429)*(Kosovnica!D429))*Kosovnica!E429*(IF(X426=TRUE,2,1)))/1000000,"")</f>
        <v/>
      </c>
      <c r="E426" s="74" t="str">
        <f t="shared" si="86"/>
        <v/>
      </c>
      <c r="F426" s="80" t="str">
        <f t="shared" si="87"/>
        <v/>
      </c>
      <c r="G426" s="74" t="str">
        <f t="shared" si="88"/>
        <v/>
      </c>
      <c r="H426" s="76" t="str">
        <f t="shared" si="89"/>
        <v/>
      </c>
      <c r="I426" s="76"/>
      <c r="J426" s="77">
        <f>IF(X426=FALSE,((IF(Kosovnica!G429=1,Kosovnica!C429+PRIBITEK_TRAK)+IF(Kosovnica!H429=1,Kosovnica!C429+PRIBITEK_TRAK)+IF(Kosovnica!I429=1,Kosovnica!D429+PRIBITEK_TRAK)+IF(Kosovnica!J429=1,Kosovnica!D429+PRIBITEK_TRAK))/1000)*Kosovnica!E429,0)</f>
        <v>0</v>
      </c>
      <c r="K426" s="78" t="str">
        <f t="shared" si="90"/>
        <v/>
      </c>
      <c r="L426" s="75"/>
      <c r="M426" s="77">
        <f>IF(X426=FALSE,((IF(Kosovnica!G429=2,Kosovnica!C429+PRIBITEK_TRAK)+IF(Kosovnica!H429=2,Kosovnica!C429+PRIBITEK_TRAK)+IF(Kosovnica!I429=2,Kosovnica!D429+PRIBITEK_TRAK)+IF(Kosovnica!J429=2,Kosovnica!D429+PRIBITEK_TRAK))/1000)*Kosovnica!E429,0)</f>
        <v>0</v>
      </c>
      <c r="N426" s="78" t="str">
        <f t="shared" si="91"/>
        <v/>
      </c>
      <c r="O426" s="75"/>
      <c r="P426" s="77">
        <f>IF(X426=TRUE,((IF(Kosovnica!G429=1,Kosovnica!C429+PRIBITEK_TRAK)+IF(Kosovnica!H429=1,Kosovnica!C429+PRIBITEK_TRAK)+IF(Kosovnica!I429=1,Kosovnica!D429+PRIBITEK_TRAK)+IF(Kosovnica!J429=1,Kosovnica!D429+PRIBITEK_TRAK))/1000)*Kosovnica!E429,0)</f>
        <v>0</v>
      </c>
      <c r="Q426" s="78" t="str">
        <f t="shared" si="92"/>
        <v/>
      </c>
      <c r="R426" s="75"/>
      <c r="S426" s="77">
        <f>IF(X426=TRUE,((IF(Kosovnica!G429=2,Kosovnica!C429+PRIBITEK_TRAK)+IF(Kosovnica!H429=2,Kosovnica!C429+PRIBITEK_TRAK)+IF(Kosovnica!I429=2,Kosovnica!D429+PRIBITEK_TRAK)+IF(Kosovnica!J429=2,Kosovnica!D429+PRIBITEK_TRAK))/1000)*Kosovnica!E429,0)</f>
        <v>0</v>
      </c>
      <c r="T426" s="78" t="str">
        <f t="shared" si="93"/>
        <v/>
      </c>
      <c r="U426" s="47"/>
      <c r="V426" s="7" t="str">
        <f t="shared" si="94"/>
        <v/>
      </c>
      <c r="W426" s="7" t="str">
        <f t="shared" si="84"/>
        <v/>
      </c>
      <c r="X426" s="7" t="str" cm="1">
        <f t="array" ref="X426">IF(B426&lt;&gt;"",IF(SUMPRODUCT(--(ISNUMBER(SEARCH(LEPI36, Kosovnica!K429)))) &gt; 0, TRUE, FALSE),"")</f>
        <v/>
      </c>
      <c r="Z426" s="48" t="str">
        <f t="shared" si="95"/>
        <v/>
      </c>
      <c r="AA426" s="7">
        <f t="shared" si="96"/>
        <v>0</v>
      </c>
    </row>
    <row r="427" spans="1:27" ht="15" x14ac:dyDescent="0.2">
      <c r="A427" s="44">
        <f t="shared" si="85"/>
        <v>415</v>
      </c>
      <c r="B427" s="45" t="str">
        <f>IF(Kosovnica!B430&lt;&gt;"",Kosovnica!B430,"")</f>
        <v/>
      </c>
      <c r="C427" s="46" t="str">
        <f>IF(Kosovnica!L430&lt;&gt;"",Kosovnica!L430,"")</f>
        <v/>
      </c>
      <c r="D427" s="74" t="str">
        <f>IF(B427&lt;&gt;"",(((Kosovnica!C430)*(Kosovnica!D430))*Kosovnica!E430*(IF(X427=TRUE,2,1)))/1000000,"")</f>
        <v/>
      </c>
      <c r="E427" s="74" t="str">
        <f t="shared" si="86"/>
        <v/>
      </c>
      <c r="F427" s="80" t="str">
        <f t="shared" si="87"/>
        <v/>
      </c>
      <c r="G427" s="74" t="str">
        <f t="shared" si="88"/>
        <v/>
      </c>
      <c r="H427" s="76" t="str">
        <f t="shared" si="89"/>
        <v/>
      </c>
      <c r="I427" s="76"/>
      <c r="J427" s="77">
        <f>IF(X427=FALSE,((IF(Kosovnica!G430=1,Kosovnica!C430+PRIBITEK_TRAK)+IF(Kosovnica!H430=1,Kosovnica!C430+PRIBITEK_TRAK)+IF(Kosovnica!I430=1,Kosovnica!D430+PRIBITEK_TRAK)+IF(Kosovnica!J430=1,Kosovnica!D430+PRIBITEK_TRAK))/1000)*Kosovnica!E430,0)</f>
        <v>0</v>
      </c>
      <c r="K427" s="78" t="str">
        <f t="shared" si="90"/>
        <v/>
      </c>
      <c r="L427" s="75"/>
      <c r="M427" s="77">
        <f>IF(X427=FALSE,((IF(Kosovnica!G430=2,Kosovnica!C430+PRIBITEK_TRAK)+IF(Kosovnica!H430=2,Kosovnica!C430+PRIBITEK_TRAK)+IF(Kosovnica!I430=2,Kosovnica!D430+PRIBITEK_TRAK)+IF(Kosovnica!J430=2,Kosovnica!D430+PRIBITEK_TRAK))/1000)*Kosovnica!E430,0)</f>
        <v>0</v>
      </c>
      <c r="N427" s="78" t="str">
        <f t="shared" si="91"/>
        <v/>
      </c>
      <c r="O427" s="75"/>
      <c r="P427" s="77">
        <f>IF(X427=TRUE,((IF(Kosovnica!G430=1,Kosovnica!C430+PRIBITEK_TRAK)+IF(Kosovnica!H430=1,Kosovnica!C430+PRIBITEK_TRAK)+IF(Kosovnica!I430=1,Kosovnica!D430+PRIBITEK_TRAK)+IF(Kosovnica!J430=1,Kosovnica!D430+PRIBITEK_TRAK))/1000)*Kosovnica!E430,0)</f>
        <v>0</v>
      </c>
      <c r="Q427" s="78" t="str">
        <f t="shared" si="92"/>
        <v/>
      </c>
      <c r="R427" s="75"/>
      <c r="S427" s="77">
        <f>IF(X427=TRUE,((IF(Kosovnica!G430=2,Kosovnica!C430+PRIBITEK_TRAK)+IF(Kosovnica!H430=2,Kosovnica!C430+PRIBITEK_TRAK)+IF(Kosovnica!I430=2,Kosovnica!D430+PRIBITEK_TRAK)+IF(Kosovnica!J430=2,Kosovnica!D430+PRIBITEK_TRAK))/1000)*Kosovnica!E430,0)</f>
        <v>0</v>
      </c>
      <c r="T427" s="78" t="str">
        <f t="shared" si="93"/>
        <v/>
      </c>
      <c r="U427" s="47"/>
      <c r="V427" s="7" t="str">
        <f t="shared" si="94"/>
        <v/>
      </c>
      <c r="W427" s="7" t="str">
        <f t="shared" si="84"/>
        <v/>
      </c>
      <c r="X427" s="7" t="str" cm="1">
        <f t="array" ref="X427">IF(B427&lt;&gt;"",IF(SUMPRODUCT(--(ISNUMBER(SEARCH(LEPI36, Kosovnica!K430)))) &gt; 0, TRUE, FALSE),"")</f>
        <v/>
      </c>
      <c r="Z427" s="48" t="str">
        <f t="shared" si="95"/>
        <v/>
      </c>
      <c r="AA427" s="7">
        <f t="shared" si="96"/>
        <v>0</v>
      </c>
    </row>
    <row r="428" spans="1:27" ht="15" x14ac:dyDescent="0.2">
      <c r="A428" s="44">
        <f t="shared" si="85"/>
        <v>416</v>
      </c>
      <c r="B428" s="45" t="str">
        <f>IF(Kosovnica!B431&lt;&gt;"",Kosovnica!B431,"")</f>
        <v/>
      </c>
      <c r="C428" s="46" t="str">
        <f>IF(Kosovnica!L431&lt;&gt;"",Kosovnica!L431,"")</f>
        <v/>
      </c>
      <c r="D428" s="74" t="str">
        <f>IF(B428&lt;&gt;"",(((Kosovnica!C431)*(Kosovnica!D431))*Kosovnica!E431*(IF(X428=TRUE,2,1)))/1000000,"")</f>
        <v/>
      </c>
      <c r="E428" s="74" t="str">
        <f t="shared" si="86"/>
        <v/>
      </c>
      <c r="F428" s="80" t="str">
        <f t="shared" si="87"/>
        <v/>
      </c>
      <c r="G428" s="74" t="str">
        <f t="shared" si="88"/>
        <v/>
      </c>
      <c r="H428" s="76" t="str">
        <f t="shared" si="89"/>
        <v/>
      </c>
      <c r="I428" s="76"/>
      <c r="J428" s="77">
        <f>IF(X428=FALSE,((IF(Kosovnica!G431=1,Kosovnica!C431+PRIBITEK_TRAK)+IF(Kosovnica!H431=1,Kosovnica!C431+PRIBITEK_TRAK)+IF(Kosovnica!I431=1,Kosovnica!D431+PRIBITEK_TRAK)+IF(Kosovnica!J431=1,Kosovnica!D431+PRIBITEK_TRAK))/1000)*Kosovnica!E431,0)</f>
        <v>0</v>
      </c>
      <c r="K428" s="78" t="str">
        <f t="shared" si="90"/>
        <v/>
      </c>
      <c r="L428" s="75"/>
      <c r="M428" s="77">
        <f>IF(X428=FALSE,((IF(Kosovnica!G431=2,Kosovnica!C431+PRIBITEK_TRAK)+IF(Kosovnica!H431=2,Kosovnica!C431+PRIBITEK_TRAK)+IF(Kosovnica!I431=2,Kosovnica!D431+PRIBITEK_TRAK)+IF(Kosovnica!J431=2,Kosovnica!D431+PRIBITEK_TRAK))/1000)*Kosovnica!E431,0)</f>
        <v>0</v>
      </c>
      <c r="N428" s="78" t="str">
        <f t="shared" si="91"/>
        <v/>
      </c>
      <c r="O428" s="75"/>
      <c r="P428" s="77">
        <f>IF(X428=TRUE,((IF(Kosovnica!G431=1,Kosovnica!C431+PRIBITEK_TRAK)+IF(Kosovnica!H431=1,Kosovnica!C431+PRIBITEK_TRAK)+IF(Kosovnica!I431=1,Kosovnica!D431+PRIBITEK_TRAK)+IF(Kosovnica!J431=1,Kosovnica!D431+PRIBITEK_TRAK))/1000)*Kosovnica!E431,0)</f>
        <v>0</v>
      </c>
      <c r="Q428" s="78" t="str">
        <f t="shared" si="92"/>
        <v/>
      </c>
      <c r="R428" s="75"/>
      <c r="S428" s="77">
        <f>IF(X428=TRUE,((IF(Kosovnica!G431=2,Kosovnica!C431+PRIBITEK_TRAK)+IF(Kosovnica!H431=2,Kosovnica!C431+PRIBITEK_TRAK)+IF(Kosovnica!I431=2,Kosovnica!D431+PRIBITEK_TRAK)+IF(Kosovnica!J431=2,Kosovnica!D431+PRIBITEK_TRAK))/1000)*Kosovnica!E431,0)</f>
        <v>0</v>
      </c>
      <c r="T428" s="78" t="str">
        <f t="shared" si="93"/>
        <v/>
      </c>
      <c r="U428" s="47"/>
      <c r="V428" s="7" t="str">
        <f t="shared" si="94"/>
        <v/>
      </c>
      <c r="W428" s="7" t="str">
        <f t="shared" si="84"/>
        <v/>
      </c>
      <c r="X428" s="7" t="str" cm="1">
        <f t="array" ref="X428">IF(B428&lt;&gt;"",IF(SUMPRODUCT(--(ISNUMBER(SEARCH(LEPI36, Kosovnica!K431)))) &gt; 0, TRUE, FALSE),"")</f>
        <v/>
      </c>
      <c r="Z428" s="48" t="str">
        <f t="shared" si="95"/>
        <v/>
      </c>
      <c r="AA428" s="7">
        <f t="shared" si="96"/>
        <v>0</v>
      </c>
    </row>
    <row r="429" spans="1:27" ht="15" x14ac:dyDescent="0.2">
      <c r="A429" s="44">
        <f t="shared" si="85"/>
        <v>417</v>
      </c>
      <c r="B429" s="45" t="str">
        <f>IF(Kosovnica!B432&lt;&gt;"",Kosovnica!B432,"")</f>
        <v/>
      </c>
      <c r="C429" s="46" t="str">
        <f>IF(Kosovnica!L432&lt;&gt;"",Kosovnica!L432,"")</f>
        <v/>
      </c>
      <c r="D429" s="74" t="str">
        <f>IF(B429&lt;&gt;"",(((Kosovnica!C432)*(Kosovnica!D432))*Kosovnica!E432*(IF(X429=TRUE,2,1)))/1000000,"")</f>
        <v/>
      </c>
      <c r="E429" s="74" t="str">
        <f t="shared" si="86"/>
        <v/>
      </c>
      <c r="F429" s="80" t="str">
        <f t="shared" si="87"/>
        <v/>
      </c>
      <c r="G429" s="74" t="str">
        <f t="shared" si="88"/>
        <v/>
      </c>
      <c r="H429" s="76" t="str">
        <f t="shared" si="89"/>
        <v/>
      </c>
      <c r="I429" s="76"/>
      <c r="J429" s="77">
        <f>IF(X429=FALSE,((IF(Kosovnica!G432=1,Kosovnica!C432+PRIBITEK_TRAK)+IF(Kosovnica!H432=1,Kosovnica!C432+PRIBITEK_TRAK)+IF(Kosovnica!I432=1,Kosovnica!D432+PRIBITEK_TRAK)+IF(Kosovnica!J432=1,Kosovnica!D432+PRIBITEK_TRAK))/1000)*Kosovnica!E432,0)</f>
        <v>0</v>
      </c>
      <c r="K429" s="78" t="str">
        <f t="shared" si="90"/>
        <v/>
      </c>
      <c r="L429" s="75"/>
      <c r="M429" s="77">
        <f>IF(X429=FALSE,((IF(Kosovnica!G432=2,Kosovnica!C432+PRIBITEK_TRAK)+IF(Kosovnica!H432=2,Kosovnica!C432+PRIBITEK_TRAK)+IF(Kosovnica!I432=2,Kosovnica!D432+PRIBITEK_TRAK)+IF(Kosovnica!J432=2,Kosovnica!D432+PRIBITEK_TRAK))/1000)*Kosovnica!E432,0)</f>
        <v>0</v>
      </c>
      <c r="N429" s="78" t="str">
        <f t="shared" si="91"/>
        <v/>
      </c>
      <c r="O429" s="75"/>
      <c r="P429" s="77">
        <f>IF(X429=TRUE,((IF(Kosovnica!G432=1,Kosovnica!C432+PRIBITEK_TRAK)+IF(Kosovnica!H432=1,Kosovnica!C432+PRIBITEK_TRAK)+IF(Kosovnica!I432=1,Kosovnica!D432+PRIBITEK_TRAK)+IF(Kosovnica!J432=1,Kosovnica!D432+PRIBITEK_TRAK))/1000)*Kosovnica!E432,0)</f>
        <v>0</v>
      </c>
      <c r="Q429" s="78" t="str">
        <f t="shared" si="92"/>
        <v/>
      </c>
      <c r="R429" s="75"/>
      <c r="S429" s="77">
        <f>IF(X429=TRUE,((IF(Kosovnica!G432=2,Kosovnica!C432+PRIBITEK_TRAK)+IF(Kosovnica!H432=2,Kosovnica!C432+PRIBITEK_TRAK)+IF(Kosovnica!I432=2,Kosovnica!D432+PRIBITEK_TRAK)+IF(Kosovnica!J432=2,Kosovnica!D432+PRIBITEK_TRAK))/1000)*Kosovnica!E432,0)</f>
        <v>0</v>
      </c>
      <c r="T429" s="78" t="str">
        <f t="shared" si="93"/>
        <v/>
      </c>
      <c r="U429" s="47"/>
      <c r="V429" s="7" t="str">
        <f t="shared" si="94"/>
        <v/>
      </c>
      <c r="W429" s="7" t="str">
        <f t="shared" si="84"/>
        <v/>
      </c>
      <c r="X429" s="7" t="str" cm="1">
        <f t="array" ref="X429">IF(B429&lt;&gt;"",IF(SUMPRODUCT(--(ISNUMBER(SEARCH(LEPI36, Kosovnica!K432)))) &gt; 0, TRUE, FALSE),"")</f>
        <v/>
      </c>
      <c r="Z429" s="48" t="str">
        <f t="shared" si="95"/>
        <v/>
      </c>
      <c r="AA429" s="7">
        <f t="shared" si="96"/>
        <v>0</v>
      </c>
    </row>
    <row r="430" spans="1:27" ht="15" x14ac:dyDescent="0.2">
      <c r="A430" s="44">
        <f t="shared" si="85"/>
        <v>418</v>
      </c>
      <c r="B430" s="45" t="str">
        <f>IF(Kosovnica!B433&lt;&gt;"",Kosovnica!B433,"")</f>
        <v/>
      </c>
      <c r="C430" s="46" t="str">
        <f>IF(Kosovnica!L433&lt;&gt;"",Kosovnica!L433,"")</f>
        <v/>
      </c>
      <c r="D430" s="74" t="str">
        <f>IF(B430&lt;&gt;"",(((Kosovnica!C433)*(Kosovnica!D433))*Kosovnica!E433*(IF(X430=TRUE,2,1)))/1000000,"")</f>
        <v/>
      </c>
      <c r="E430" s="74" t="str">
        <f t="shared" si="86"/>
        <v/>
      </c>
      <c r="F430" s="80" t="str">
        <f t="shared" si="87"/>
        <v/>
      </c>
      <c r="G430" s="74" t="str">
        <f t="shared" si="88"/>
        <v/>
      </c>
      <c r="H430" s="76" t="str">
        <f t="shared" si="89"/>
        <v/>
      </c>
      <c r="I430" s="76"/>
      <c r="J430" s="77">
        <f>IF(X430=FALSE,((IF(Kosovnica!G433=1,Kosovnica!C433+PRIBITEK_TRAK)+IF(Kosovnica!H433=1,Kosovnica!C433+PRIBITEK_TRAK)+IF(Kosovnica!I433=1,Kosovnica!D433+PRIBITEK_TRAK)+IF(Kosovnica!J433=1,Kosovnica!D433+PRIBITEK_TRAK))/1000)*Kosovnica!E433,0)</f>
        <v>0</v>
      </c>
      <c r="K430" s="78" t="str">
        <f t="shared" si="90"/>
        <v/>
      </c>
      <c r="L430" s="75"/>
      <c r="M430" s="77">
        <f>IF(X430=FALSE,((IF(Kosovnica!G433=2,Kosovnica!C433+PRIBITEK_TRAK)+IF(Kosovnica!H433=2,Kosovnica!C433+PRIBITEK_TRAK)+IF(Kosovnica!I433=2,Kosovnica!D433+PRIBITEK_TRAK)+IF(Kosovnica!J433=2,Kosovnica!D433+PRIBITEK_TRAK))/1000)*Kosovnica!E433,0)</f>
        <v>0</v>
      </c>
      <c r="N430" s="78" t="str">
        <f t="shared" si="91"/>
        <v/>
      </c>
      <c r="O430" s="75"/>
      <c r="P430" s="77">
        <f>IF(X430=TRUE,((IF(Kosovnica!G433=1,Kosovnica!C433+PRIBITEK_TRAK)+IF(Kosovnica!H433=1,Kosovnica!C433+PRIBITEK_TRAK)+IF(Kosovnica!I433=1,Kosovnica!D433+PRIBITEK_TRAK)+IF(Kosovnica!J433=1,Kosovnica!D433+PRIBITEK_TRAK))/1000)*Kosovnica!E433,0)</f>
        <v>0</v>
      </c>
      <c r="Q430" s="78" t="str">
        <f t="shared" si="92"/>
        <v/>
      </c>
      <c r="R430" s="75"/>
      <c r="S430" s="77">
        <f>IF(X430=TRUE,((IF(Kosovnica!G433=2,Kosovnica!C433+PRIBITEK_TRAK)+IF(Kosovnica!H433=2,Kosovnica!C433+PRIBITEK_TRAK)+IF(Kosovnica!I433=2,Kosovnica!D433+PRIBITEK_TRAK)+IF(Kosovnica!J433=2,Kosovnica!D433+PRIBITEK_TRAK))/1000)*Kosovnica!E433,0)</f>
        <v>0</v>
      </c>
      <c r="T430" s="78" t="str">
        <f t="shared" si="93"/>
        <v/>
      </c>
      <c r="U430" s="47"/>
      <c r="V430" s="7" t="str">
        <f t="shared" si="94"/>
        <v/>
      </c>
      <c r="W430" s="7" t="str">
        <f t="shared" si="84"/>
        <v/>
      </c>
      <c r="X430" s="7" t="str" cm="1">
        <f t="array" ref="X430">IF(B430&lt;&gt;"",IF(SUMPRODUCT(--(ISNUMBER(SEARCH(LEPI36, Kosovnica!K433)))) &gt; 0, TRUE, FALSE),"")</f>
        <v/>
      </c>
      <c r="Z430" s="48" t="str">
        <f t="shared" si="95"/>
        <v/>
      </c>
      <c r="AA430" s="7">
        <f t="shared" si="96"/>
        <v>0</v>
      </c>
    </row>
    <row r="431" spans="1:27" ht="15" x14ac:dyDescent="0.2">
      <c r="A431" s="44">
        <f t="shared" si="85"/>
        <v>419</v>
      </c>
      <c r="B431" s="45" t="str">
        <f>IF(Kosovnica!B434&lt;&gt;"",Kosovnica!B434,"")</f>
        <v/>
      </c>
      <c r="C431" s="46" t="str">
        <f>IF(Kosovnica!L434&lt;&gt;"",Kosovnica!L434,"")</f>
        <v/>
      </c>
      <c r="D431" s="74" t="str">
        <f>IF(B431&lt;&gt;"",(((Kosovnica!C434)*(Kosovnica!D434))*Kosovnica!E434*(IF(X431=TRUE,2,1)))/1000000,"")</f>
        <v/>
      </c>
      <c r="E431" s="74" t="str">
        <f t="shared" si="86"/>
        <v/>
      </c>
      <c r="F431" s="80" t="str">
        <f t="shared" si="87"/>
        <v/>
      </c>
      <c r="G431" s="74" t="str">
        <f t="shared" si="88"/>
        <v/>
      </c>
      <c r="H431" s="76" t="str">
        <f t="shared" si="89"/>
        <v/>
      </c>
      <c r="I431" s="76"/>
      <c r="J431" s="77">
        <f>IF(X431=FALSE,((IF(Kosovnica!G434=1,Kosovnica!C434+PRIBITEK_TRAK)+IF(Kosovnica!H434=1,Kosovnica!C434+PRIBITEK_TRAK)+IF(Kosovnica!I434=1,Kosovnica!D434+PRIBITEK_TRAK)+IF(Kosovnica!J434=1,Kosovnica!D434+PRIBITEK_TRAK))/1000)*Kosovnica!E434,0)</f>
        <v>0</v>
      </c>
      <c r="K431" s="78" t="str">
        <f t="shared" si="90"/>
        <v/>
      </c>
      <c r="L431" s="75"/>
      <c r="M431" s="77">
        <f>IF(X431=FALSE,((IF(Kosovnica!G434=2,Kosovnica!C434+PRIBITEK_TRAK)+IF(Kosovnica!H434=2,Kosovnica!C434+PRIBITEK_TRAK)+IF(Kosovnica!I434=2,Kosovnica!D434+PRIBITEK_TRAK)+IF(Kosovnica!J434=2,Kosovnica!D434+PRIBITEK_TRAK))/1000)*Kosovnica!E434,0)</f>
        <v>0</v>
      </c>
      <c r="N431" s="78" t="str">
        <f t="shared" si="91"/>
        <v/>
      </c>
      <c r="O431" s="75"/>
      <c r="P431" s="77">
        <f>IF(X431=TRUE,((IF(Kosovnica!G434=1,Kosovnica!C434+PRIBITEK_TRAK)+IF(Kosovnica!H434=1,Kosovnica!C434+PRIBITEK_TRAK)+IF(Kosovnica!I434=1,Kosovnica!D434+PRIBITEK_TRAK)+IF(Kosovnica!J434=1,Kosovnica!D434+PRIBITEK_TRAK))/1000)*Kosovnica!E434,0)</f>
        <v>0</v>
      </c>
      <c r="Q431" s="78" t="str">
        <f t="shared" si="92"/>
        <v/>
      </c>
      <c r="R431" s="75"/>
      <c r="S431" s="77">
        <f>IF(X431=TRUE,((IF(Kosovnica!G434=2,Kosovnica!C434+PRIBITEK_TRAK)+IF(Kosovnica!H434=2,Kosovnica!C434+PRIBITEK_TRAK)+IF(Kosovnica!I434=2,Kosovnica!D434+PRIBITEK_TRAK)+IF(Kosovnica!J434=2,Kosovnica!D434+PRIBITEK_TRAK))/1000)*Kosovnica!E434,0)</f>
        <v>0</v>
      </c>
      <c r="T431" s="78" t="str">
        <f t="shared" si="93"/>
        <v/>
      </c>
      <c r="U431" s="47"/>
      <c r="V431" s="7" t="str">
        <f t="shared" si="94"/>
        <v/>
      </c>
      <c r="W431" s="7" t="str">
        <f t="shared" si="84"/>
        <v/>
      </c>
      <c r="X431" s="7" t="str" cm="1">
        <f t="array" ref="X431">IF(B431&lt;&gt;"",IF(SUMPRODUCT(--(ISNUMBER(SEARCH(LEPI36, Kosovnica!K434)))) &gt; 0, TRUE, FALSE),"")</f>
        <v/>
      </c>
      <c r="Z431" s="48" t="str">
        <f t="shared" si="95"/>
        <v/>
      </c>
      <c r="AA431" s="7">
        <f t="shared" si="96"/>
        <v>0</v>
      </c>
    </row>
    <row r="432" spans="1:27" ht="15" x14ac:dyDescent="0.2">
      <c r="A432" s="44">
        <f t="shared" si="85"/>
        <v>420</v>
      </c>
      <c r="B432" s="45" t="str">
        <f>IF(Kosovnica!B435&lt;&gt;"",Kosovnica!B435,"")</f>
        <v/>
      </c>
      <c r="C432" s="46" t="str">
        <f>IF(Kosovnica!L435&lt;&gt;"",Kosovnica!L435,"")</f>
        <v/>
      </c>
      <c r="D432" s="74" t="str">
        <f>IF(B432&lt;&gt;"",(((Kosovnica!C435)*(Kosovnica!D435))*Kosovnica!E435*(IF(X432=TRUE,2,1)))/1000000,"")</f>
        <v/>
      </c>
      <c r="E432" s="74" t="str">
        <f t="shared" si="86"/>
        <v/>
      </c>
      <c r="F432" s="80" t="str">
        <f t="shared" si="87"/>
        <v/>
      </c>
      <c r="G432" s="74" t="str">
        <f t="shared" si="88"/>
        <v/>
      </c>
      <c r="H432" s="76" t="str">
        <f t="shared" si="89"/>
        <v/>
      </c>
      <c r="I432" s="76"/>
      <c r="J432" s="77">
        <f>IF(X432=FALSE,((IF(Kosovnica!G435=1,Kosovnica!C435+PRIBITEK_TRAK)+IF(Kosovnica!H435=1,Kosovnica!C435+PRIBITEK_TRAK)+IF(Kosovnica!I435=1,Kosovnica!D435+PRIBITEK_TRAK)+IF(Kosovnica!J435=1,Kosovnica!D435+PRIBITEK_TRAK))/1000)*Kosovnica!E435,0)</f>
        <v>0</v>
      </c>
      <c r="K432" s="78" t="str">
        <f t="shared" si="90"/>
        <v/>
      </c>
      <c r="L432" s="75"/>
      <c r="M432" s="77">
        <f>IF(X432=FALSE,((IF(Kosovnica!G435=2,Kosovnica!C435+PRIBITEK_TRAK)+IF(Kosovnica!H435=2,Kosovnica!C435+PRIBITEK_TRAK)+IF(Kosovnica!I435=2,Kosovnica!D435+PRIBITEK_TRAK)+IF(Kosovnica!J435=2,Kosovnica!D435+PRIBITEK_TRAK))/1000)*Kosovnica!E435,0)</f>
        <v>0</v>
      </c>
      <c r="N432" s="78" t="str">
        <f t="shared" si="91"/>
        <v/>
      </c>
      <c r="O432" s="75"/>
      <c r="P432" s="77">
        <f>IF(X432=TRUE,((IF(Kosovnica!G435=1,Kosovnica!C435+PRIBITEK_TRAK)+IF(Kosovnica!H435=1,Kosovnica!C435+PRIBITEK_TRAK)+IF(Kosovnica!I435=1,Kosovnica!D435+PRIBITEK_TRAK)+IF(Kosovnica!J435=1,Kosovnica!D435+PRIBITEK_TRAK))/1000)*Kosovnica!E435,0)</f>
        <v>0</v>
      </c>
      <c r="Q432" s="78" t="str">
        <f t="shared" si="92"/>
        <v/>
      </c>
      <c r="R432" s="75"/>
      <c r="S432" s="77">
        <f>IF(X432=TRUE,((IF(Kosovnica!G435=2,Kosovnica!C435+PRIBITEK_TRAK)+IF(Kosovnica!H435=2,Kosovnica!C435+PRIBITEK_TRAK)+IF(Kosovnica!I435=2,Kosovnica!D435+PRIBITEK_TRAK)+IF(Kosovnica!J435=2,Kosovnica!D435+PRIBITEK_TRAK))/1000)*Kosovnica!E435,0)</f>
        <v>0</v>
      </c>
      <c r="T432" s="78" t="str">
        <f t="shared" si="93"/>
        <v/>
      </c>
      <c r="U432" s="47"/>
      <c r="V432" s="7" t="str">
        <f t="shared" si="94"/>
        <v/>
      </c>
      <c r="W432" s="7" t="str">
        <f t="shared" si="84"/>
        <v/>
      </c>
      <c r="X432" s="7" t="str" cm="1">
        <f t="array" ref="X432">IF(B432&lt;&gt;"",IF(SUMPRODUCT(--(ISNUMBER(SEARCH(LEPI36, Kosovnica!K435)))) &gt; 0, TRUE, FALSE),"")</f>
        <v/>
      </c>
      <c r="Z432" s="48" t="str">
        <f t="shared" si="95"/>
        <v/>
      </c>
      <c r="AA432" s="7">
        <f t="shared" si="96"/>
        <v>0</v>
      </c>
    </row>
    <row r="433" spans="1:27" ht="15" x14ac:dyDescent="0.2">
      <c r="A433" s="44">
        <f t="shared" si="85"/>
        <v>421</v>
      </c>
      <c r="B433" s="45" t="str">
        <f>IF(Kosovnica!B436&lt;&gt;"",Kosovnica!B436,"")</f>
        <v/>
      </c>
      <c r="C433" s="46" t="str">
        <f>IF(Kosovnica!L436&lt;&gt;"",Kosovnica!L436,"")</f>
        <v/>
      </c>
      <c r="D433" s="74" t="str">
        <f>IF(B433&lt;&gt;"",(((Kosovnica!C436)*(Kosovnica!D436))*Kosovnica!E436*(IF(X433=TRUE,2,1)))/1000000,"")</f>
        <v/>
      </c>
      <c r="E433" s="74" t="str">
        <f t="shared" si="86"/>
        <v/>
      </c>
      <c r="F433" s="80" t="str">
        <f t="shared" si="87"/>
        <v/>
      </c>
      <c r="G433" s="74" t="str">
        <f t="shared" si="88"/>
        <v/>
      </c>
      <c r="H433" s="76" t="str">
        <f t="shared" si="89"/>
        <v/>
      </c>
      <c r="I433" s="76"/>
      <c r="J433" s="77">
        <f>IF(X433=FALSE,((IF(Kosovnica!G436=1,Kosovnica!C436+PRIBITEK_TRAK)+IF(Kosovnica!H436=1,Kosovnica!C436+PRIBITEK_TRAK)+IF(Kosovnica!I436=1,Kosovnica!D436+PRIBITEK_TRAK)+IF(Kosovnica!J436=1,Kosovnica!D436+PRIBITEK_TRAK))/1000)*Kosovnica!E436,0)</f>
        <v>0</v>
      </c>
      <c r="K433" s="78" t="str">
        <f t="shared" si="90"/>
        <v/>
      </c>
      <c r="L433" s="75"/>
      <c r="M433" s="77">
        <f>IF(X433=FALSE,((IF(Kosovnica!G436=2,Kosovnica!C436+PRIBITEK_TRAK)+IF(Kosovnica!H436=2,Kosovnica!C436+PRIBITEK_TRAK)+IF(Kosovnica!I436=2,Kosovnica!D436+PRIBITEK_TRAK)+IF(Kosovnica!J436=2,Kosovnica!D436+PRIBITEK_TRAK))/1000)*Kosovnica!E436,0)</f>
        <v>0</v>
      </c>
      <c r="N433" s="78" t="str">
        <f t="shared" si="91"/>
        <v/>
      </c>
      <c r="O433" s="75"/>
      <c r="P433" s="77">
        <f>IF(X433=TRUE,((IF(Kosovnica!G436=1,Kosovnica!C436+PRIBITEK_TRAK)+IF(Kosovnica!H436=1,Kosovnica!C436+PRIBITEK_TRAK)+IF(Kosovnica!I436=1,Kosovnica!D436+PRIBITEK_TRAK)+IF(Kosovnica!J436=1,Kosovnica!D436+PRIBITEK_TRAK))/1000)*Kosovnica!E436,0)</f>
        <v>0</v>
      </c>
      <c r="Q433" s="78" t="str">
        <f t="shared" si="92"/>
        <v/>
      </c>
      <c r="R433" s="75"/>
      <c r="S433" s="77">
        <f>IF(X433=TRUE,((IF(Kosovnica!G436=2,Kosovnica!C436+PRIBITEK_TRAK)+IF(Kosovnica!H436=2,Kosovnica!C436+PRIBITEK_TRAK)+IF(Kosovnica!I436=2,Kosovnica!D436+PRIBITEK_TRAK)+IF(Kosovnica!J436=2,Kosovnica!D436+PRIBITEK_TRAK))/1000)*Kosovnica!E436,0)</f>
        <v>0</v>
      </c>
      <c r="T433" s="78" t="str">
        <f t="shared" si="93"/>
        <v/>
      </c>
      <c r="U433" s="47"/>
      <c r="V433" s="7" t="str">
        <f t="shared" si="94"/>
        <v/>
      </c>
      <c r="W433" s="7" t="str">
        <f t="shared" si="84"/>
        <v/>
      </c>
      <c r="X433" s="7" t="str" cm="1">
        <f t="array" ref="X433">IF(B433&lt;&gt;"",IF(SUMPRODUCT(--(ISNUMBER(SEARCH(LEPI36, Kosovnica!K436)))) &gt; 0, TRUE, FALSE),"")</f>
        <v/>
      </c>
      <c r="Z433" s="48" t="str">
        <f t="shared" si="95"/>
        <v/>
      </c>
      <c r="AA433" s="7">
        <f t="shared" si="96"/>
        <v>0</v>
      </c>
    </row>
    <row r="434" spans="1:27" ht="15" x14ac:dyDescent="0.2">
      <c r="A434" s="44">
        <f t="shared" si="85"/>
        <v>422</v>
      </c>
      <c r="B434" s="45" t="str">
        <f>IF(Kosovnica!B437&lt;&gt;"",Kosovnica!B437,"")</f>
        <v/>
      </c>
      <c r="C434" s="46" t="str">
        <f>IF(Kosovnica!L437&lt;&gt;"",Kosovnica!L437,"")</f>
        <v/>
      </c>
      <c r="D434" s="74" t="str">
        <f>IF(B434&lt;&gt;"",(((Kosovnica!C437)*(Kosovnica!D437))*Kosovnica!E437*(IF(X434=TRUE,2,1)))/1000000,"")</f>
        <v/>
      </c>
      <c r="E434" s="74" t="str">
        <f t="shared" si="86"/>
        <v/>
      </c>
      <c r="F434" s="80" t="str">
        <f t="shared" si="87"/>
        <v/>
      </c>
      <c r="G434" s="74" t="str">
        <f t="shared" si="88"/>
        <v/>
      </c>
      <c r="H434" s="76" t="str">
        <f t="shared" si="89"/>
        <v/>
      </c>
      <c r="I434" s="76"/>
      <c r="J434" s="77">
        <f>IF(X434=FALSE,((IF(Kosovnica!G437=1,Kosovnica!C437+PRIBITEK_TRAK)+IF(Kosovnica!H437=1,Kosovnica!C437+PRIBITEK_TRAK)+IF(Kosovnica!I437=1,Kosovnica!D437+PRIBITEK_TRAK)+IF(Kosovnica!J437=1,Kosovnica!D437+PRIBITEK_TRAK))/1000)*Kosovnica!E437,0)</f>
        <v>0</v>
      </c>
      <c r="K434" s="78" t="str">
        <f t="shared" si="90"/>
        <v/>
      </c>
      <c r="L434" s="75"/>
      <c r="M434" s="77">
        <f>IF(X434=FALSE,((IF(Kosovnica!G437=2,Kosovnica!C437+PRIBITEK_TRAK)+IF(Kosovnica!H437=2,Kosovnica!C437+PRIBITEK_TRAK)+IF(Kosovnica!I437=2,Kosovnica!D437+PRIBITEK_TRAK)+IF(Kosovnica!J437=2,Kosovnica!D437+PRIBITEK_TRAK))/1000)*Kosovnica!E437,0)</f>
        <v>0</v>
      </c>
      <c r="N434" s="78" t="str">
        <f t="shared" si="91"/>
        <v/>
      </c>
      <c r="O434" s="75"/>
      <c r="P434" s="77">
        <f>IF(X434=TRUE,((IF(Kosovnica!G437=1,Kosovnica!C437+PRIBITEK_TRAK)+IF(Kosovnica!H437=1,Kosovnica!C437+PRIBITEK_TRAK)+IF(Kosovnica!I437=1,Kosovnica!D437+PRIBITEK_TRAK)+IF(Kosovnica!J437=1,Kosovnica!D437+PRIBITEK_TRAK))/1000)*Kosovnica!E437,0)</f>
        <v>0</v>
      </c>
      <c r="Q434" s="78" t="str">
        <f t="shared" si="92"/>
        <v/>
      </c>
      <c r="R434" s="75"/>
      <c r="S434" s="77">
        <f>IF(X434=TRUE,((IF(Kosovnica!G437=2,Kosovnica!C437+PRIBITEK_TRAK)+IF(Kosovnica!H437=2,Kosovnica!C437+PRIBITEK_TRAK)+IF(Kosovnica!I437=2,Kosovnica!D437+PRIBITEK_TRAK)+IF(Kosovnica!J437=2,Kosovnica!D437+PRIBITEK_TRAK))/1000)*Kosovnica!E437,0)</f>
        <v>0</v>
      </c>
      <c r="T434" s="78" t="str">
        <f t="shared" si="93"/>
        <v/>
      </c>
      <c r="U434" s="47"/>
      <c r="V434" s="7" t="str">
        <f t="shared" si="94"/>
        <v/>
      </c>
      <c r="W434" s="7" t="str">
        <f t="shared" si="84"/>
        <v/>
      </c>
      <c r="X434" s="7" t="str" cm="1">
        <f t="array" ref="X434">IF(B434&lt;&gt;"",IF(SUMPRODUCT(--(ISNUMBER(SEARCH(LEPI36, Kosovnica!K437)))) &gt; 0, TRUE, FALSE),"")</f>
        <v/>
      </c>
      <c r="Z434" s="48" t="str">
        <f t="shared" si="95"/>
        <v/>
      </c>
      <c r="AA434" s="7">
        <f t="shared" si="96"/>
        <v>0</v>
      </c>
    </row>
    <row r="435" spans="1:27" ht="15" x14ac:dyDescent="0.2">
      <c r="A435" s="44">
        <f t="shared" si="85"/>
        <v>423</v>
      </c>
      <c r="B435" s="45" t="str">
        <f>IF(Kosovnica!B438&lt;&gt;"",Kosovnica!B438,"")</f>
        <v/>
      </c>
      <c r="C435" s="46" t="str">
        <f>IF(Kosovnica!L438&lt;&gt;"",Kosovnica!L438,"")</f>
        <v/>
      </c>
      <c r="D435" s="74" t="str">
        <f>IF(B435&lt;&gt;"",(((Kosovnica!C438)*(Kosovnica!D438))*Kosovnica!E438*(IF(X435=TRUE,2,1)))/1000000,"")</f>
        <v/>
      </c>
      <c r="E435" s="74" t="str">
        <f t="shared" si="86"/>
        <v/>
      </c>
      <c r="F435" s="80" t="str">
        <f t="shared" si="87"/>
        <v/>
      </c>
      <c r="G435" s="74" t="str">
        <f t="shared" si="88"/>
        <v/>
      </c>
      <c r="H435" s="76" t="str">
        <f t="shared" si="89"/>
        <v/>
      </c>
      <c r="I435" s="76"/>
      <c r="J435" s="77">
        <f>IF(X435=FALSE,((IF(Kosovnica!G438=1,Kosovnica!C438+PRIBITEK_TRAK)+IF(Kosovnica!H438=1,Kosovnica!C438+PRIBITEK_TRAK)+IF(Kosovnica!I438=1,Kosovnica!D438+PRIBITEK_TRAK)+IF(Kosovnica!J438=1,Kosovnica!D438+PRIBITEK_TRAK))/1000)*Kosovnica!E438,0)</f>
        <v>0</v>
      </c>
      <c r="K435" s="78" t="str">
        <f t="shared" si="90"/>
        <v/>
      </c>
      <c r="L435" s="75"/>
      <c r="M435" s="77">
        <f>IF(X435=FALSE,((IF(Kosovnica!G438=2,Kosovnica!C438+PRIBITEK_TRAK)+IF(Kosovnica!H438=2,Kosovnica!C438+PRIBITEK_TRAK)+IF(Kosovnica!I438=2,Kosovnica!D438+PRIBITEK_TRAK)+IF(Kosovnica!J438=2,Kosovnica!D438+PRIBITEK_TRAK))/1000)*Kosovnica!E438,0)</f>
        <v>0</v>
      </c>
      <c r="N435" s="78" t="str">
        <f t="shared" si="91"/>
        <v/>
      </c>
      <c r="O435" s="75"/>
      <c r="P435" s="77">
        <f>IF(X435=TRUE,((IF(Kosovnica!G438=1,Kosovnica!C438+PRIBITEK_TRAK)+IF(Kosovnica!H438=1,Kosovnica!C438+PRIBITEK_TRAK)+IF(Kosovnica!I438=1,Kosovnica!D438+PRIBITEK_TRAK)+IF(Kosovnica!J438=1,Kosovnica!D438+PRIBITEK_TRAK))/1000)*Kosovnica!E438,0)</f>
        <v>0</v>
      </c>
      <c r="Q435" s="78" t="str">
        <f t="shared" si="92"/>
        <v/>
      </c>
      <c r="R435" s="75"/>
      <c r="S435" s="77">
        <f>IF(X435=TRUE,((IF(Kosovnica!G438=2,Kosovnica!C438+PRIBITEK_TRAK)+IF(Kosovnica!H438=2,Kosovnica!C438+PRIBITEK_TRAK)+IF(Kosovnica!I438=2,Kosovnica!D438+PRIBITEK_TRAK)+IF(Kosovnica!J438=2,Kosovnica!D438+PRIBITEK_TRAK))/1000)*Kosovnica!E438,0)</f>
        <v>0</v>
      </c>
      <c r="T435" s="78" t="str">
        <f t="shared" si="93"/>
        <v/>
      </c>
      <c r="U435" s="47"/>
      <c r="V435" s="7" t="str">
        <f t="shared" si="94"/>
        <v/>
      </c>
      <c r="W435" s="7" t="str">
        <f t="shared" si="84"/>
        <v/>
      </c>
      <c r="X435" s="7" t="str" cm="1">
        <f t="array" ref="X435">IF(B435&lt;&gt;"",IF(SUMPRODUCT(--(ISNUMBER(SEARCH(LEPI36, Kosovnica!K438)))) &gt; 0, TRUE, FALSE),"")</f>
        <v/>
      </c>
      <c r="Z435" s="48" t="str">
        <f t="shared" si="95"/>
        <v/>
      </c>
      <c r="AA435" s="7">
        <f t="shared" si="96"/>
        <v>0</v>
      </c>
    </row>
    <row r="436" spans="1:27" ht="15" x14ac:dyDescent="0.2">
      <c r="A436" s="44">
        <f t="shared" si="85"/>
        <v>424</v>
      </c>
      <c r="B436" s="45" t="str">
        <f>IF(Kosovnica!B439&lt;&gt;"",Kosovnica!B439,"")</f>
        <v/>
      </c>
      <c r="C436" s="46" t="str">
        <f>IF(Kosovnica!L439&lt;&gt;"",Kosovnica!L439,"")</f>
        <v/>
      </c>
      <c r="D436" s="74" t="str">
        <f>IF(B436&lt;&gt;"",(((Kosovnica!C439)*(Kosovnica!D439))*Kosovnica!E439*(IF(X436=TRUE,2,1)))/1000000,"")</f>
        <v/>
      </c>
      <c r="E436" s="74" t="str">
        <f t="shared" si="86"/>
        <v/>
      </c>
      <c r="F436" s="80" t="str">
        <f t="shared" si="87"/>
        <v/>
      </c>
      <c r="G436" s="74" t="str">
        <f t="shared" si="88"/>
        <v/>
      </c>
      <c r="H436" s="76" t="str">
        <f t="shared" si="89"/>
        <v/>
      </c>
      <c r="I436" s="76"/>
      <c r="J436" s="77">
        <f>IF(X436=FALSE,((IF(Kosovnica!G439=1,Kosovnica!C439+PRIBITEK_TRAK)+IF(Kosovnica!H439=1,Kosovnica!C439+PRIBITEK_TRAK)+IF(Kosovnica!I439=1,Kosovnica!D439+PRIBITEK_TRAK)+IF(Kosovnica!J439=1,Kosovnica!D439+PRIBITEK_TRAK))/1000)*Kosovnica!E439,0)</f>
        <v>0</v>
      </c>
      <c r="K436" s="78" t="str">
        <f t="shared" si="90"/>
        <v/>
      </c>
      <c r="L436" s="75"/>
      <c r="M436" s="77">
        <f>IF(X436=FALSE,((IF(Kosovnica!G439=2,Kosovnica!C439+PRIBITEK_TRAK)+IF(Kosovnica!H439=2,Kosovnica!C439+PRIBITEK_TRAK)+IF(Kosovnica!I439=2,Kosovnica!D439+PRIBITEK_TRAK)+IF(Kosovnica!J439=2,Kosovnica!D439+PRIBITEK_TRAK))/1000)*Kosovnica!E439,0)</f>
        <v>0</v>
      </c>
      <c r="N436" s="78" t="str">
        <f t="shared" si="91"/>
        <v/>
      </c>
      <c r="O436" s="75"/>
      <c r="P436" s="77">
        <f>IF(X436=TRUE,((IF(Kosovnica!G439=1,Kosovnica!C439+PRIBITEK_TRAK)+IF(Kosovnica!H439=1,Kosovnica!C439+PRIBITEK_TRAK)+IF(Kosovnica!I439=1,Kosovnica!D439+PRIBITEK_TRAK)+IF(Kosovnica!J439=1,Kosovnica!D439+PRIBITEK_TRAK))/1000)*Kosovnica!E439,0)</f>
        <v>0</v>
      </c>
      <c r="Q436" s="78" t="str">
        <f t="shared" si="92"/>
        <v/>
      </c>
      <c r="R436" s="75"/>
      <c r="S436" s="77">
        <f>IF(X436=TRUE,((IF(Kosovnica!G439=2,Kosovnica!C439+PRIBITEK_TRAK)+IF(Kosovnica!H439=2,Kosovnica!C439+PRIBITEK_TRAK)+IF(Kosovnica!I439=2,Kosovnica!D439+PRIBITEK_TRAK)+IF(Kosovnica!J439=2,Kosovnica!D439+PRIBITEK_TRAK))/1000)*Kosovnica!E439,0)</f>
        <v>0</v>
      </c>
      <c r="T436" s="78" t="str">
        <f t="shared" si="93"/>
        <v/>
      </c>
      <c r="U436" s="47"/>
      <c r="V436" s="7" t="str">
        <f t="shared" si="94"/>
        <v/>
      </c>
      <c r="W436" s="7" t="str">
        <f t="shared" si="84"/>
        <v/>
      </c>
      <c r="X436" s="7" t="str" cm="1">
        <f t="array" ref="X436">IF(B436&lt;&gt;"",IF(SUMPRODUCT(--(ISNUMBER(SEARCH(LEPI36, Kosovnica!K439)))) &gt; 0, TRUE, FALSE),"")</f>
        <v/>
      </c>
      <c r="Z436" s="48" t="str">
        <f t="shared" si="95"/>
        <v/>
      </c>
      <c r="AA436" s="7">
        <f t="shared" si="96"/>
        <v>0</v>
      </c>
    </row>
    <row r="437" spans="1:27" ht="15" x14ac:dyDescent="0.2">
      <c r="A437" s="44">
        <f t="shared" si="85"/>
        <v>425</v>
      </c>
      <c r="B437" s="45" t="str">
        <f>IF(Kosovnica!B440&lt;&gt;"",Kosovnica!B440,"")</f>
        <v/>
      </c>
      <c r="C437" s="46" t="str">
        <f>IF(Kosovnica!L440&lt;&gt;"",Kosovnica!L440,"")</f>
        <v/>
      </c>
      <c r="D437" s="74" t="str">
        <f>IF(B437&lt;&gt;"",(((Kosovnica!C440)*(Kosovnica!D440))*Kosovnica!E440*(IF(X437=TRUE,2,1)))/1000000,"")</f>
        <v/>
      </c>
      <c r="E437" s="74" t="str">
        <f t="shared" si="86"/>
        <v/>
      </c>
      <c r="F437" s="80" t="str">
        <f t="shared" si="87"/>
        <v/>
      </c>
      <c r="G437" s="74" t="str">
        <f t="shared" si="88"/>
        <v/>
      </c>
      <c r="H437" s="76" t="str">
        <f t="shared" si="89"/>
        <v/>
      </c>
      <c r="I437" s="76"/>
      <c r="J437" s="77">
        <f>IF(X437=FALSE,((IF(Kosovnica!G440=1,Kosovnica!C440+PRIBITEK_TRAK)+IF(Kosovnica!H440=1,Kosovnica!C440+PRIBITEK_TRAK)+IF(Kosovnica!I440=1,Kosovnica!D440+PRIBITEK_TRAK)+IF(Kosovnica!J440=1,Kosovnica!D440+PRIBITEK_TRAK))/1000)*Kosovnica!E440,0)</f>
        <v>0</v>
      </c>
      <c r="K437" s="78" t="str">
        <f t="shared" si="90"/>
        <v/>
      </c>
      <c r="L437" s="75"/>
      <c r="M437" s="77">
        <f>IF(X437=FALSE,((IF(Kosovnica!G440=2,Kosovnica!C440+PRIBITEK_TRAK)+IF(Kosovnica!H440=2,Kosovnica!C440+PRIBITEK_TRAK)+IF(Kosovnica!I440=2,Kosovnica!D440+PRIBITEK_TRAK)+IF(Kosovnica!J440=2,Kosovnica!D440+PRIBITEK_TRAK))/1000)*Kosovnica!E440,0)</f>
        <v>0</v>
      </c>
      <c r="N437" s="78" t="str">
        <f t="shared" si="91"/>
        <v/>
      </c>
      <c r="O437" s="75"/>
      <c r="P437" s="77">
        <f>IF(X437=TRUE,((IF(Kosovnica!G440=1,Kosovnica!C440+PRIBITEK_TRAK)+IF(Kosovnica!H440=1,Kosovnica!C440+PRIBITEK_TRAK)+IF(Kosovnica!I440=1,Kosovnica!D440+PRIBITEK_TRAK)+IF(Kosovnica!J440=1,Kosovnica!D440+PRIBITEK_TRAK))/1000)*Kosovnica!E440,0)</f>
        <v>0</v>
      </c>
      <c r="Q437" s="78" t="str">
        <f t="shared" si="92"/>
        <v/>
      </c>
      <c r="R437" s="75"/>
      <c r="S437" s="77">
        <f>IF(X437=TRUE,((IF(Kosovnica!G440=2,Kosovnica!C440+PRIBITEK_TRAK)+IF(Kosovnica!H440=2,Kosovnica!C440+PRIBITEK_TRAK)+IF(Kosovnica!I440=2,Kosovnica!D440+PRIBITEK_TRAK)+IF(Kosovnica!J440=2,Kosovnica!D440+PRIBITEK_TRAK))/1000)*Kosovnica!E440,0)</f>
        <v>0</v>
      </c>
      <c r="T437" s="78" t="str">
        <f t="shared" si="93"/>
        <v/>
      </c>
      <c r="U437" s="47"/>
      <c r="V437" s="7" t="str">
        <f t="shared" si="94"/>
        <v/>
      </c>
      <c r="W437" s="7" t="str">
        <f t="shared" si="84"/>
        <v/>
      </c>
      <c r="X437" s="7" t="str" cm="1">
        <f t="array" ref="X437">IF(B437&lt;&gt;"",IF(SUMPRODUCT(--(ISNUMBER(SEARCH(LEPI36, Kosovnica!K440)))) &gt; 0, TRUE, FALSE),"")</f>
        <v/>
      </c>
      <c r="Z437" s="48" t="str">
        <f t="shared" si="95"/>
        <v/>
      </c>
      <c r="AA437" s="7">
        <f t="shared" si="96"/>
        <v>0</v>
      </c>
    </row>
    <row r="438" spans="1:27" ht="15" x14ac:dyDescent="0.2">
      <c r="A438" s="44">
        <f t="shared" si="85"/>
        <v>426</v>
      </c>
      <c r="B438" s="45" t="str">
        <f>IF(Kosovnica!B441&lt;&gt;"",Kosovnica!B441,"")</f>
        <v/>
      </c>
      <c r="C438" s="46" t="str">
        <f>IF(Kosovnica!L441&lt;&gt;"",Kosovnica!L441,"")</f>
        <v/>
      </c>
      <c r="D438" s="74" t="str">
        <f>IF(B438&lt;&gt;"",(((Kosovnica!C441)*(Kosovnica!D441))*Kosovnica!E441*(IF(X438=TRUE,2,1)))/1000000,"")</f>
        <v/>
      </c>
      <c r="E438" s="74" t="str">
        <f t="shared" si="86"/>
        <v/>
      </c>
      <c r="F438" s="80" t="str">
        <f t="shared" si="87"/>
        <v/>
      </c>
      <c r="G438" s="74" t="str">
        <f t="shared" si="88"/>
        <v/>
      </c>
      <c r="H438" s="76" t="str">
        <f t="shared" si="89"/>
        <v/>
      </c>
      <c r="I438" s="76"/>
      <c r="J438" s="77">
        <f>IF(X438=FALSE,((IF(Kosovnica!G441=1,Kosovnica!C441+PRIBITEK_TRAK)+IF(Kosovnica!H441=1,Kosovnica!C441+PRIBITEK_TRAK)+IF(Kosovnica!I441=1,Kosovnica!D441+PRIBITEK_TRAK)+IF(Kosovnica!J441=1,Kosovnica!D441+PRIBITEK_TRAK))/1000)*Kosovnica!E441,0)</f>
        <v>0</v>
      </c>
      <c r="K438" s="78" t="str">
        <f t="shared" si="90"/>
        <v/>
      </c>
      <c r="L438" s="75"/>
      <c r="M438" s="77">
        <f>IF(X438=FALSE,((IF(Kosovnica!G441=2,Kosovnica!C441+PRIBITEK_TRAK)+IF(Kosovnica!H441=2,Kosovnica!C441+PRIBITEK_TRAK)+IF(Kosovnica!I441=2,Kosovnica!D441+PRIBITEK_TRAK)+IF(Kosovnica!J441=2,Kosovnica!D441+PRIBITEK_TRAK))/1000)*Kosovnica!E441,0)</f>
        <v>0</v>
      </c>
      <c r="N438" s="78" t="str">
        <f t="shared" si="91"/>
        <v/>
      </c>
      <c r="O438" s="75"/>
      <c r="P438" s="77">
        <f>IF(X438=TRUE,((IF(Kosovnica!G441=1,Kosovnica!C441+PRIBITEK_TRAK)+IF(Kosovnica!H441=1,Kosovnica!C441+PRIBITEK_TRAK)+IF(Kosovnica!I441=1,Kosovnica!D441+PRIBITEK_TRAK)+IF(Kosovnica!J441=1,Kosovnica!D441+PRIBITEK_TRAK))/1000)*Kosovnica!E441,0)</f>
        <v>0</v>
      </c>
      <c r="Q438" s="78" t="str">
        <f t="shared" si="92"/>
        <v/>
      </c>
      <c r="R438" s="75"/>
      <c r="S438" s="77">
        <f>IF(X438=TRUE,((IF(Kosovnica!G441=2,Kosovnica!C441+PRIBITEK_TRAK)+IF(Kosovnica!H441=2,Kosovnica!C441+PRIBITEK_TRAK)+IF(Kosovnica!I441=2,Kosovnica!D441+PRIBITEK_TRAK)+IF(Kosovnica!J441=2,Kosovnica!D441+PRIBITEK_TRAK))/1000)*Kosovnica!E441,0)</f>
        <v>0</v>
      </c>
      <c r="T438" s="78" t="str">
        <f t="shared" si="93"/>
        <v/>
      </c>
      <c r="U438" s="47"/>
      <c r="V438" s="7" t="str">
        <f t="shared" si="94"/>
        <v/>
      </c>
      <c r="W438" s="7" t="str">
        <f t="shared" si="84"/>
        <v/>
      </c>
      <c r="X438" s="7" t="str" cm="1">
        <f t="array" ref="X438">IF(B438&lt;&gt;"",IF(SUMPRODUCT(--(ISNUMBER(SEARCH(LEPI36, Kosovnica!K441)))) &gt; 0, TRUE, FALSE),"")</f>
        <v/>
      </c>
      <c r="Z438" s="48" t="str">
        <f t="shared" si="95"/>
        <v/>
      </c>
      <c r="AA438" s="7">
        <f t="shared" si="96"/>
        <v>0</v>
      </c>
    </row>
    <row r="439" spans="1:27" ht="15" x14ac:dyDescent="0.2">
      <c r="A439" s="44">
        <f t="shared" si="85"/>
        <v>427</v>
      </c>
      <c r="B439" s="45" t="str">
        <f>IF(Kosovnica!B442&lt;&gt;"",Kosovnica!B442,"")</f>
        <v/>
      </c>
      <c r="C439" s="46" t="str">
        <f>IF(Kosovnica!L442&lt;&gt;"",Kosovnica!L442,"")</f>
        <v/>
      </c>
      <c r="D439" s="74" t="str">
        <f>IF(B439&lt;&gt;"",(((Kosovnica!C442)*(Kosovnica!D442))*Kosovnica!E442*(IF(X439=TRUE,2,1)))/1000000,"")</f>
        <v/>
      </c>
      <c r="E439" s="74" t="str">
        <f t="shared" si="86"/>
        <v/>
      </c>
      <c r="F439" s="80" t="str">
        <f t="shared" si="87"/>
        <v/>
      </c>
      <c r="G439" s="74" t="str">
        <f t="shared" si="88"/>
        <v/>
      </c>
      <c r="H439" s="76" t="str">
        <f t="shared" si="89"/>
        <v/>
      </c>
      <c r="I439" s="76"/>
      <c r="J439" s="77">
        <f>IF(X439=FALSE,((IF(Kosovnica!G442=1,Kosovnica!C442+PRIBITEK_TRAK)+IF(Kosovnica!H442=1,Kosovnica!C442+PRIBITEK_TRAK)+IF(Kosovnica!I442=1,Kosovnica!D442+PRIBITEK_TRAK)+IF(Kosovnica!J442=1,Kosovnica!D442+PRIBITEK_TRAK))/1000)*Kosovnica!E442,0)</f>
        <v>0</v>
      </c>
      <c r="K439" s="78" t="str">
        <f t="shared" si="90"/>
        <v/>
      </c>
      <c r="L439" s="75"/>
      <c r="M439" s="77">
        <f>IF(X439=FALSE,((IF(Kosovnica!G442=2,Kosovnica!C442+PRIBITEK_TRAK)+IF(Kosovnica!H442=2,Kosovnica!C442+PRIBITEK_TRAK)+IF(Kosovnica!I442=2,Kosovnica!D442+PRIBITEK_TRAK)+IF(Kosovnica!J442=2,Kosovnica!D442+PRIBITEK_TRAK))/1000)*Kosovnica!E442,0)</f>
        <v>0</v>
      </c>
      <c r="N439" s="78" t="str">
        <f t="shared" si="91"/>
        <v/>
      </c>
      <c r="O439" s="75"/>
      <c r="P439" s="77">
        <f>IF(X439=TRUE,((IF(Kosovnica!G442=1,Kosovnica!C442+PRIBITEK_TRAK)+IF(Kosovnica!H442=1,Kosovnica!C442+PRIBITEK_TRAK)+IF(Kosovnica!I442=1,Kosovnica!D442+PRIBITEK_TRAK)+IF(Kosovnica!J442=1,Kosovnica!D442+PRIBITEK_TRAK))/1000)*Kosovnica!E442,0)</f>
        <v>0</v>
      </c>
      <c r="Q439" s="78" t="str">
        <f t="shared" si="92"/>
        <v/>
      </c>
      <c r="R439" s="75"/>
      <c r="S439" s="77">
        <f>IF(X439=TRUE,((IF(Kosovnica!G442=2,Kosovnica!C442+PRIBITEK_TRAK)+IF(Kosovnica!H442=2,Kosovnica!C442+PRIBITEK_TRAK)+IF(Kosovnica!I442=2,Kosovnica!D442+PRIBITEK_TRAK)+IF(Kosovnica!J442=2,Kosovnica!D442+PRIBITEK_TRAK))/1000)*Kosovnica!E442,0)</f>
        <v>0</v>
      </c>
      <c r="T439" s="78" t="str">
        <f t="shared" si="93"/>
        <v/>
      </c>
      <c r="U439" s="47"/>
      <c r="V439" s="7" t="str">
        <f t="shared" si="94"/>
        <v/>
      </c>
      <c r="W439" s="7" t="str">
        <f t="shared" si="84"/>
        <v/>
      </c>
      <c r="X439" s="7" t="str" cm="1">
        <f t="array" ref="X439">IF(B439&lt;&gt;"",IF(SUMPRODUCT(--(ISNUMBER(SEARCH(LEPI36, Kosovnica!K442)))) &gt; 0, TRUE, FALSE),"")</f>
        <v/>
      </c>
      <c r="Z439" s="48" t="str">
        <f t="shared" si="95"/>
        <v/>
      </c>
      <c r="AA439" s="7">
        <f t="shared" si="96"/>
        <v>0</v>
      </c>
    </row>
    <row r="440" spans="1:27" ht="15" x14ac:dyDescent="0.2">
      <c r="A440" s="44">
        <f t="shared" si="85"/>
        <v>428</v>
      </c>
      <c r="B440" s="45" t="str">
        <f>IF(Kosovnica!B443&lt;&gt;"",Kosovnica!B443,"")</f>
        <v/>
      </c>
      <c r="C440" s="46" t="str">
        <f>IF(Kosovnica!L443&lt;&gt;"",Kosovnica!L443,"")</f>
        <v/>
      </c>
      <c r="D440" s="74" t="str">
        <f>IF(B440&lt;&gt;"",(((Kosovnica!C443)*(Kosovnica!D443))*Kosovnica!E443*(IF(X440=TRUE,2,1)))/1000000,"")</f>
        <v/>
      </c>
      <c r="E440" s="74" t="str">
        <f t="shared" si="86"/>
        <v/>
      </c>
      <c r="F440" s="80" t="str">
        <f t="shared" si="87"/>
        <v/>
      </c>
      <c r="G440" s="74" t="str">
        <f t="shared" si="88"/>
        <v/>
      </c>
      <c r="H440" s="76" t="str">
        <f t="shared" si="89"/>
        <v/>
      </c>
      <c r="I440" s="76"/>
      <c r="J440" s="77">
        <f>IF(X440=FALSE,((IF(Kosovnica!G443=1,Kosovnica!C443+PRIBITEK_TRAK)+IF(Kosovnica!H443=1,Kosovnica!C443+PRIBITEK_TRAK)+IF(Kosovnica!I443=1,Kosovnica!D443+PRIBITEK_TRAK)+IF(Kosovnica!J443=1,Kosovnica!D443+PRIBITEK_TRAK))/1000)*Kosovnica!E443,0)</f>
        <v>0</v>
      </c>
      <c r="K440" s="78" t="str">
        <f t="shared" si="90"/>
        <v/>
      </c>
      <c r="L440" s="75"/>
      <c r="M440" s="77">
        <f>IF(X440=FALSE,((IF(Kosovnica!G443=2,Kosovnica!C443+PRIBITEK_TRAK)+IF(Kosovnica!H443=2,Kosovnica!C443+PRIBITEK_TRAK)+IF(Kosovnica!I443=2,Kosovnica!D443+PRIBITEK_TRAK)+IF(Kosovnica!J443=2,Kosovnica!D443+PRIBITEK_TRAK))/1000)*Kosovnica!E443,0)</f>
        <v>0</v>
      </c>
      <c r="N440" s="78" t="str">
        <f t="shared" si="91"/>
        <v/>
      </c>
      <c r="O440" s="75"/>
      <c r="P440" s="77">
        <f>IF(X440=TRUE,((IF(Kosovnica!G443=1,Kosovnica!C443+PRIBITEK_TRAK)+IF(Kosovnica!H443=1,Kosovnica!C443+PRIBITEK_TRAK)+IF(Kosovnica!I443=1,Kosovnica!D443+PRIBITEK_TRAK)+IF(Kosovnica!J443=1,Kosovnica!D443+PRIBITEK_TRAK))/1000)*Kosovnica!E443,0)</f>
        <v>0</v>
      </c>
      <c r="Q440" s="78" t="str">
        <f t="shared" si="92"/>
        <v/>
      </c>
      <c r="R440" s="75"/>
      <c r="S440" s="77">
        <f>IF(X440=TRUE,((IF(Kosovnica!G443=2,Kosovnica!C443+PRIBITEK_TRAK)+IF(Kosovnica!H443=2,Kosovnica!C443+PRIBITEK_TRAK)+IF(Kosovnica!I443=2,Kosovnica!D443+PRIBITEK_TRAK)+IF(Kosovnica!J443=2,Kosovnica!D443+PRIBITEK_TRAK))/1000)*Kosovnica!E443,0)</f>
        <v>0</v>
      </c>
      <c r="T440" s="78" t="str">
        <f t="shared" si="93"/>
        <v/>
      </c>
      <c r="U440" s="47"/>
      <c r="V440" s="7" t="str">
        <f t="shared" si="94"/>
        <v/>
      </c>
      <c r="W440" s="7" t="str">
        <f t="shared" si="84"/>
        <v/>
      </c>
      <c r="X440" s="7" t="str" cm="1">
        <f t="array" ref="X440">IF(B440&lt;&gt;"",IF(SUMPRODUCT(--(ISNUMBER(SEARCH(LEPI36, Kosovnica!K443)))) &gt; 0, TRUE, FALSE),"")</f>
        <v/>
      </c>
      <c r="Z440" s="48" t="str">
        <f t="shared" si="95"/>
        <v/>
      </c>
      <c r="AA440" s="7">
        <f t="shared" si="96"/>
        <v>0</v>
      </c>
    </row>
    <row r="441" spans="1:27" ht="15" x14ac:dyDescent="0.2">
      <c r="A441" s="44">
        <f t="shared" si="85"/>
        <v>429</v>
      </c>
      <c r="B441" s="45" t="str">
        <f>IF(Kosovnica!B444&lt;&gt;"",Kosovnica!B444,"")</f>
        <v/>
      </c>
      <c r="C441" s="46" t="str">
        <f>IF(Kosovnica!L444&lt;&gt;"",Kosovnica!L444,"")</f>
        <v/>
      </c>
      <c r="D441" s="74" t="str">
        <f>IF(B441&lt;&gt;"",(((Kosovnica!C444)*(Kosovnica!D444))*Kosovnica!E444*(IF(X441=TRUE,2,1)))/1000000,"")</f>
        <v/>
      </c>
      <c r="E441" s="74" t="str">
        <f t="shared" si="86"/>
        <v/>
      </c>
      <c r="F441" s="80" t="str">
        <f t="shared" si="87"/>
        <v/>
      </c>
      <c r="G441" s="74" t="str">
        <f t="shared" si="88"/>
        <v/>
      </c>
      <c r="H441" s="76" t="str">
        <f t="shared" si="89"/>
        <v/>
      </c>
      <c r="I441" s="76"/>
      <c r="J441" s="77">
        <f>IF(X441=FALSE,((IF(Kosovnica!G444=1,Kosovnica!C444+PRIBITEK_TRAK)+IF(Kosovnica!H444=1,Kosovnica!C444+PRIBITEK_TRAK)+IF(Kosovnica!I444=1,Kosovnica!D444+PRIBITEK_TRAK)+IF(Kosovnica!J444=1,Kosovnica!D444+PRIBITEK_TRAK))/1000)*Kosovnica!E444,0)</f>
        <v>0</v>
      </c>
      <c r="K441" s="78" t="str">
        <f t="shared" si="90"/>
        <v/>
      </c>
      <c r="L441" s="75"/>
      <c r="M441" s="77">
        <f>IF(X441=FALSE,((IF(Kosovnica!G444=2,Kosovnica!C444+PRIBITEK_TRAK)+IF(Kosovnica!H444=2,Kosovnica!C444+PRIBITEK_TRAK)+IF(Kosovnica!I444=2,Kosovnica!D444+PRIBITEK_TRAK)+IF(Kosovnica!J444=2,Kosovnica!D444+PRIBITEK_TRAK))/1000)*Kosovnica!E444,0)</f>
        <v>0</v>
      </c>
      <c r="N441" s="78" t="str">
        <f t="shared" si="91"/>
        <v/>
      </c>
      <c r="O441" s="75"/>
      <c r="P441" s="77">
        <f>IF(X441=TRUE,((IF(Kosovnica!G444=1,Kosovnica!C444+PRIBITEK_TRAK)+IF(Kosovnica!H444=1,Kosovnica!C444+PRIBITEK_TRAK)+IF(Kosovnica!I444=1,Kosovnica!D444+PRIBITEK_TRAK)+IF(Kosovnica!J444=1,Kosovnica!D444+PRIBITEK_TRAK))/1000)*Kosovnica!E444,0)</f>
        <v>0</v>
      </c>
      <c r="Q441" s="78" t="str">
        <f t="shared" si="92"/>
        <v/>
      </c>
      <c r="R441" s="75"/>
      <c r="S441" s="77">
        <f>IF(X441=TRUE,((IF(Kosovnica!G444=2,Kosovnica!C444+PRIBITEK_TRAK)+IF(Kosovnica!H444=2,Kosovnica!C444+PRIBITEK_TRAK)+IF(Kosovnica!I444=2,Kosovnica!D444+PRIBITEK_TRAK)+IF(Kosovnica!J444=2,Kosovnica!D444+PRIBITEK_TRAK))/1000)*Kosovnica!E444,0)</f>
        <v>0</v>
      </c>
      <c r="T441" s="78" t="str">
        <f t="shared" si="93"/>
        <v/>
      </c>
      <c r="U441" s="47"/>
      <c r="V441" s="7" t="str">
        <f t="shared" si="94"/>
        <v/>
      </c>
      <c r="W441" s="7" t="str">
        <f t="shared" si="84"/>
        <v/>
      </c>
      <c r="X441" s="7" t="str" cm="1">
        <f t="array" ref="X441">IF(B441&lt;&gt;"",IF(SUMPRODUCT(--(ISNUMBER(SEARCH(LEPI36, Kosovnica!K444)))) &gt; 0, TRUE, FALSE),"")</f>
        <v/>
      </c>
      <c r="Z441" s="48" t="str">
        <f t="shared" si="95"/>
        <v/>
      </c>
      <c r="AA441" s="7">
        <f t="shared" si="96"/>
        <v>0</v>
      </c>
    </row>
    <row r="442" spans="1:27" ht="15" x14ac:dyDescent="0.2">
      <c r="A442" s="44">
        <f t="shared" si="85"/>
        <v>430</v>
      </c>
      <c r="B442" s="45" t="str">
        <f>IF(Kosovnica!B445&lt;&gt;"",Kosovnica!B445,"")</f>
        <v/>
      </c>
      <c r="C442" s="46" t="str">
        <f>IF(Kosovnica!L445&lt;&gt;"",Kosovnica!L445,"")</f>
        <v/>
      </c>
      <c r="D442" s="74" t="str">
        <f>IF(B442&lt;&gt;"",(((Kosovnica!C445)*(Kosovnica!D445))*Kosovnica!E445*(IF(X442=TRUE,2,1)))/1000000,"")</f>
        <v/>
      </c>
      <c r="E442" s="74" t="str">
        <f t="shared" si="86"/>
        <v/>
      </c>
      <c r="F442" s="80" t="str">
        <f t="shared" si="87"/>
        <v/>
      </c>
      <c r="G442" s="74" t="str">
        <f t="shared" si="88"/>
        <v/>
      </c>
      <c r="H442" s="76" t="str">
        <f t="shared" si="89"/>
        <v/>
      </c>
      <c r="I442" s="76"/>
      <c r="J442" s="77">
        <f>IF(X442=FALSE,((IF(Kosovnica!G445=1,Kosovnica!C445+PRIBITEK_TRAK)+IF(Kosovnica!H445=1,Kosovnica!C445+PRIBITEK_TRAK)+IF(Kosovnica!I445=1,Kosovnica!D445+PRIBITEK_TRAK)+IF(Kosovnica!J445=1,Kosovnica!D445+PRIBITEK_TRAK))/1000)*Kosovnica!E445,0)</f>
        <v>0</v>
      </c>
      <c r="K442" s="78" t="str">
        <f t="shared" si="90"/>
        <v/>
      </c>
      <c r="L442" s="75"/>
      <c r="M442" s="77">
        <f>IF(X442=FALSE,((IF(Kosovnica!G445=2,Kosovnica!C445+PRIBITEK_TRAK)+IF(Kosovnica!H445=2,Kosovnica!C445+PRIBITEK_TRAK)+IF(Kosovnica!I445=2,Kosovnica!D445+PRIBITEK_TRAK)+IF(Kosovnica!J445=2,Kosovnica!D445+PRIBITEK_TRAK))/1000)*Kosovnica!E445,0)</f>
        <v>0</v>
      </c>
      <c r="N442" s="78" t="str">
        <f t="shared" si="91"/>
        <v/>
      </c>
      <c r="O442" s="75"/>
      <c r="P442" s="77">
        <f>IF(X442=TRUE,((IF(Kosovnica!G445=1,Kosovnica!C445+PRIBITEK_TRAK)+IF(Kosovnica!H445=1,Kosovnica!C445+PRIBITEK_TRAK)+IF(Kosovnica!I445=1,Kosovnica!D445+PRIBITEK_TRAK)+IF(Kosovnica!J445=1,Kosovnica!D445+PRIBITEK_TRAK))/1000)*Kosovnica!E445,0)</f>
        <v>0</v>
      </c>
      <c r="Q442" s="78" t="str">
        <f t="shared" si="92"/>
        <v/>
      </c>
      <c r="R442" s="75"/>
      <c r="S442" s="77">
        <f>IF(X442=TRUE,((IF(Kosovnica!G445=2,Kosovnica!C445+PRIBITEK_TRAK)+IF(Kosovnica!H445=2,Kosovnica!C445+PRIBITEK_TRAK)+IF(Kosovnica!I445=2,Kosovnica!D445+PRIBITEK_TRAK)+IF(Kosovnica!J445=2,Kosovnica!D445+PRIBITEK_TRAK))/1000)*Kosovnica!E445,0)</f>
        <v>0</v>
      </c>
      <c r="T442" s="78" t="str">
        <f t="shared" si="93"/>
        <v/>
      </c>
      <c r="U442" s="47"/>
      <c r="V442" s="7" t="str">
        <f t="shared" si="94"/>
        <v/>
      </c>
      <c r="W442" s="7" t="str">
        <f t="shared" si="84"/>
        <v/>
      </c>
      <c r="X442" s="7" t="str" cm="1">
        <f t="array" ref="X442">IF(B442&lt;&gt;"",IF(SUMPRODUCT(--(ISNUMBER(SEARCH(LEPI36, Kosovnica!K445)))) &gt; 0, TRUE, FALSE),"")</f>
        <v/>
      </c>
      <c r="Z442" s="48" t="str">
        <f t="shared" si="95"/>
        <v/>
      </c>
      <c r="AA442" s="7">
        <f t="shared" si="96"/>
        <v>0</v>
      </c>
    </row>
    <row r="443" spans="1:27" ht="15" x14ac:dyDescent="0.2">
      <c r="A443" s="44">
        <f t="shared" si="85"/>
        <v>431</v>
      </c>
      <c r="B443" s="45" t="str">
        <f>IF(Kosovnica!B446&lt;&gt;"",Kosovnica!B446,"")</f>
        <v/>
      </c>
      <c r="C443" s="46" t="str">
        <f>IF(Kosovnica!L446&lt;&gt;"",Kosovnica!L446,"")</f>
        <v/>
      </c>
      <c r="D443" s="74" t="str">
        <f>IF(B443&lt;&gt;"",(((Kosovnica!C446)*(Kosovnica!D446))*Kosovnica!E446*(IF(X443=TRUE,2,1)))/1000000,"")</f>
        <v/>
      </c>
      <c r="E443" s="74" t="str">
        <f t="shared" si="86"/>
        <v/>
      </c>
      <c r="F443" s="80" t="str">
        <f t="shared" si="87"/>
        <v/>
      </c>
      <c r="G443" s="74" t="str">
        <f t="shared" si="88"/>
        <v/>
      </c>
      <c r="H443" s="76" t="str">
        <f t="shared" si="89"/>
        <v/>
      </c>
      <c r="I443" s="76"/>
      <c r="J443" s="77">
        <f>IF(X443=FALSE,((IF(Kosovnica!G446=1,Kosovnica!C446+PRIBITEK_TRAK)+IF(Kosovnica!H446=1,Kosovnica!C446+PRIBITEK_TRAK)+IF(Kosovnica!I446=1,Kosovnica!D446+PRIBITEK_TRAK)+IF(Kosovnica!J446=1,Kosovnica!D446+PRIBITEK_TRAK))/1000)*Kosovnica!E446,0)</f>
        <v>0</v>
      </c>
      <c r="K443" s="78" t="str">
        <f t="shared" si="90"/>
        <v/>
      </c>
      <c r="L443" s="75"/>
      <c r="M443" s="77">
        <f>IF(X443=FALSE,((IF(Kosovnica!G446=2,Kosovnica!C446+PRIBITEK_TRAK)+IF(Kosovnica!H446=2,Kosovnica!C446+PRIBITEK_TRAK)+IF(Kosovnica!I446=2,Kosovnica!D446+PRIBITEK_TRAK)+IF(Kosovnica!J446=2,Kosovnica!D446+PRIBITEK_TRAK))/1000)*Kosovnica!E446,0)</f>
        <v>0</v>
      </c>
      <c r="N443" s="78" t="str">
        <f t="shared" si="91"/>
        <v/>
      </c>
      <c r="O443" s="75"/>
      <c r="P443" s="77">
        <f>IF(X443=TRUE,((IF(Kosovnica!G446=1,Kosovnica!C446+PRIBITEK_TRAK)+IF(Kosovnica!H446=1,Kosovnica!C446+PRIBITEK_TRAK)+IF(Kosovnica!I446=1,Kosovnica!D446+PRIBITEK_TRAK)+IF(Kosovnica!J446=1,Kosovnica!D446+PRIBITEK_TRAK))/1000)*Kosovnica!E446,0)</f>
        <v>0</v>
      </c>
      <c r="Q443" s="78" t="str">
        <f t="shared" si="92"/>
        <v/>
      </c>
      <c r="R443" s="75"/>
      <c r="S443" s="77">
        <f>IF(X443=TRUE,((IF(Kosovnica!G446=2,Kosovnica!C446+PRIBITEK_TRAK)+IF(Kosovnica!H446=2,Kosovnica!C446+PRIBITEK_TRAK)+IF(Kosovnica!I446=2,Kosovnica!D446+PRIBITEK_TRAK)+IF(Kosovnica!J446=2,Kosovnica!D446+PRIBITEK_TRAK))/1000)*Kosovnica!E446,0)</f>
        <v>0</v>
      </c>
      <c r="T443" s="78" t="str">
        <f t="shared" si="93"/>
        <v/>
      </c>
      <c r="U443" s="47"/>
      <c r="V443" s="7" t="str">
        <f t="shared" si="94"/>
        <v/>
      </c>
      <c r="W443" s="7" t="str">
        <f t="shared" si="84"/>
        <v/>
      </c>
      <c r="X443" s="7" t="str" cm="1">
        <f t="array" ref="X443">IF(B443&lt;&gt;"",IF(SUMPRODUCT(--(ISNUMBER(SEARCH(LEPI36, Kosovnica!K446)))) &gt; 0, TRUE, FALSE),"")</f>
        <v/>
      </c>
      <c r="Z443" s="48" t="str">
        <f t="shared" si="95"/>
        <v/>
      </c>
      <c r="AA443" s="7">
        <f t="shared" si="96"/>
        <v>0</v>
      </c>
    </row>
    <row r="444" spans="1:27" ht="15" x14ac:dyDescent="0.2">
      <c r="A444" s="44">
        <f t="shared" si="85"/>
        <v>432</v>
      </c>
      <c r="B444" s="45" t="str">
        <f>IF(Kosovnica!B447&lt;&gt;"",Kosovnica!B447,"")</f>
        <v/>
      </c>
      <c r="C444" s="46" t="str">
        <f>IF(Kosovnica!L447&lt;&gt;"",Kosovnica!L447,"")</f>
        <v/>
      </c>
      <c r="D444" s="74" t="str">
        <f>IF(B444&lt;&gt;"",(((Kosovnica!C447)*(Kosovnica!D447))*Kosovnica!E447*(IF(X444=TRUE,2,1)))/1000000,"")</f>
        <v/>
      </c>
      <c r="E444" s="74" t="str">
        <f t="shared" si="86"/>
        <v/>
      </c>
      <c r="F444" s="80" t="str">
        <f t="shared" si="87"/>
        <v/>
      </c>
      <c r="G444" s="74" t="str">
        <f t="shared" si="88"/>
        <v/>
      </c>
      <c r="H444" s="76" t="str">
        <f t="shared" si="89"/>
        <v/>
      </c>
      <c r="I444" s="76"/>
      <c r="J444" s="77">
        <f>IF(X444=FALSE,((IF(Kosovnica!G447=1,Kosovnica!C447+PRIBITEK_TRAK)+IF(Kosovnica!H447=1,Kosovnica!C447+PRIBITEK_TRAK)+IF(Kosovnica!I447=1,Kosovnica!D447+PRIBITEK_TRAK)+IF(Kosovnica!J447=1,Kosovnica!D447+PRIBITEK_TRAK))/1000)*Kosovnica!E447,0)</f>
        <v>0</v>
      </c>
      <c r="K444" s="78" t="str">
        <f t="shared" si="90"/>
        <v/>
      </c>
      <c r="L444" s="75"/>
      <c r="M444" s="77">
        <f>IF(X444=FALSE,((IF(Kosovnica!G447=2,Kosovnica!C447+PRIBITEK_TRAK)+IF(Kosovnica!H447=2,Kosovnica!C447+PRIBITEK_TRAK)+IF(Kosovnica!I447=2,Kosovnica!D447+PRIBITEK_TRAK)+IF(Kosovnica!J447=2,Kosovnica!D447+PRIBITEK_TRAK))/1000)*Kosovnica!E447,0)</f>
        <v>0</v>
      </c>
      <c r="N444" s="78" t="str">
        <f t="shared" si="91"/>
        <v/>
      </c>
      <c r="O444" s="75"/>
      <c r="P444" s="77">
        <f>IF(X444=TRUE,((IF(Kosovnica!G447=1,Kosovnica!C447+PRIBITEK_TRAK)+IF(Kosovnica!H447=1,Kosovnica!C447+PRIBITEK_TRAK)+IF(Kosovnica!I447=1,Kosovnica!D447+PRIBITEK_TRAK)+IF(Kosovnica!J447=1,Kosovnica!D447+PRIBITEK_TRAK))/1000)*Kosovnica!E447,0)</f>
        <v>0</v>
      </c>
      <c r="Q444" s="78" t="str">
        <f t="shared" si="92"/>
        <v/>
      </c>
      <c r="R444" s="75"/>
      <c r="S444" s="77">
        <f>IF(X444=TRUE,((IF(Kosovnica!G447=2,Kosovnica!C447+PRIBITEK_TRAK)+IF(Kosovnica!H447=2,Kosovnica!C447+PRIBITEK_TRAK)+IF(Kosovnica!I447=2,Kosovnica!D447+PRIBITEK_TRAK)+IF(Kosovnica!J447=2,Kosovnica!D447+PRIBITEK_TRAK))/1000)*Kosovnica!E447,0)</f>
        <v>0</v>
      </c>
      <c r="T444" s="78" t="str">
        <f t="shared" si="93"/>
        <v/>
      </c>
      <c r="U444" s="47"/>
      <c r="V444" s="7" t="str">
        <f t="shared" si="94"/>
        <v/>
      </c>
      <c r="W444" s="7" t="str">
        <f t="shared" si="84"/>
        <v/>
      </c>
      <c r="X444" s="7" t="str" cm="1">
        <f t="array" ref="X444">IF(B444&lt;&gt;"",IF(SUMPRODUCT(--(ISNUMBER(SEARCH(LEPI36, Kosovnica!K447)))) &gt; 0, TRUE, FALSE),"")</f>
        <v/>
      </c>
      <c r="Z444" s="48" t="str">
        <f t="shared" si="95"/>
        <v/>
      </c>
      <c r="AA444" s="7">
        <f t="shared" si="96"/>
        <v>0</v>
      </c>
    </row>
    <row r="445" spans="1:27" ht="15" x14ac:dyDescent="0.2">
      <c r="A445" s="44">
        <f t="shared" si="85"/>
        <v>433</v>
      </c>
      <c r="B445" s="45" t="str">
        <f>IF(Kosovnica!B448&lt;&gt;"",Kosovnica!B448,"")</f>
        <v/>
      </c>
      <c r="C445" s="46" t="str">
        <f>IF(Kosovnica!L448&lt;&gt;"",Kosovnica!L448,"")</f>
        <v/>
      </c>
      <c r="D445" s="74" t="str">
        <f>IF(B445&lt;&gt;"",(((Kosovnica!C448)*(Kosovnica!D448))*Kosovnica!E448*(IF(X445=TRUE,2,1)))/1000000,"")</f>
        <v/>
      </c>
      <c r="E445" s="74" t="str">
        <f t="shared" si="86"/>
        <v/>
      </c>
      <c r="F445" s="80" t="str">
        <f t="shared" si="87"/>
        <v/>
      </c>
      <c r="G445" s="74" t="str">
        <f t="shared" si="88"/>
        <v/>
      </c>
      <c r="H445" s="76" t="str">
        <f t="shared" si="89"/>
        <v/>
      </c>
      <c r="I445" s="76"/>
      <c r="J445" s="77">
        <f>IF(X445=FALSE,((IF(Kosovnica!G448=1,Kosovnica!C448+PRIBITEK_TRAK)+IF(Kosovnica!H448=1,Kosovnica!C448+PRIBITEK_TRAK)+IF(Kosovnica!I448=1,Kosovnica!D448+PRIBITEK_TRAK)+IF(Kosovnica!J448=1,Kosovnica!D448+PRIBITEK_TRAK))/1000)*Kosovnica!E448,0)</f>
        <v>0</v>
      </c>
      <c r="K445" s="78" t="str">
        <f t="shared" si="90"/>
        <v/>
      </c>
      <c r="L445" s="75"/>
      <c r="M445" s="77">
        <f>IF(X445=FALSE,((IF(Kosovnica!G448=2,Kosovnica!C448+PRIBITEK_TRAK)+IF(Kosovnica!H448=2,Kosovnica!C448+PRIBITEK_TRAK)+IF(Kosovnica!I448=2,Kosovnica!D448+PRIBITEK_TRAK)+IF(Kosovnica!J448=2,Kosovnica!D448+PRIBITEK_TRAK))/1000)*Kosovnica!E448,0)</f>
        <v>0</v>
      </c>
      <c r="N445" s="78" t="str">
        <f t="shared" si="91"/>
        <v/>
      </c>
      <c r="O445" s="75"/>
      <c r="P445" s="77">
        <f>IF(X445=TRUE,((IF(Kosovnica!G448=1,Kosovnica!C448+PRIBITEK_TRAK)+IF(Kosovnica!H448=1,Kosovnica!C448+PRIBITEK_TRAK)+IF(Kosovnica!I448=1,Kosovnica!D448+PRIBITEK_TRAK)+IF(Kosovnica!J448=1,Kosovnica!D448+PRIBITEK_TRAK))/1000)*Kosovnica!E448,0)</f>
        <v>0</v>
      </c>
      <c r="Q445" s="78" t="str">
        <f t="shared" si="92"/>
        <v/>
      </c>
      <c r="R445" s="75"/>
      <c r="S445" s="77">
        <f>IF(X445=TRUE,((IF(Kosovnica!G448=2,Kosovnica!C448+PRIBITEK_TRAK)+IF(Kosovnica!H448=2,Kosovnica!C448+PRIBITEK_TRAK)+IF(Kosovnica!I448=2,Kosovnica!D448+PRIBITEK_TRAK)+IF(Kosovnica!J448=2,Kosovnica!D448+PRIBITEK_TRAK))/1000)*Kosovnica!E448,0)</f>
        <v>0</v>
      </c>
      <c r="T445" s="78" t="str">
        <f t="shared" si="93"/>
        <v/>
      </c>
      <c r="U445" s="47"/>
      <c r="V445" s="7" t="str">
        <f t="shared" si="94"/>
        <v/>
      </c>
      <c r="W445" s="7" t="str">
        <f t="shared" si="84"/>
        <v/>
      </c>
      <c r="X445" s="7" t="str" cm="1">
        <f t="array" ref="X445">IF(B445&lt;&gt;"",IF(SUMPRODUCT(--(ISNUMBER(SEARCH(LEPI36, Kosovnica!K448)))) &gt; 0, TRUE, FALSE),"")</f>
        <v/>
      </c>
      <c r="Z445" s="48" t="str">
        <f t="shared" si="95"/>
        <v/>
      </c>
      <c r="AA445" s="7">
        <f t="shared" si="96"/>
        <v>0</v>
      </c>
    </row>
    <row r="446" spans="1:27" ht="15" x14ac:dyDescent="0.2">
      <c r="A446" s="44">
        <f t="shared" si="85"/>
        <v>434</v>
      </c>
      <c r="B446" s="45" t="str">
        <f>IF(Kosovnica!B449&lt;&gt;"",Kosovnica!B449,"")</f>
        <v/>
      </c>
      <c r="C446" s="46" t="str">
        <f>IF(Kosovnica!L449&lt;&gt;"",Kosovnica!L449,"")</f>
        <v/>
      </c>
      <c r="D446" s="74" t="str">
        <f>IF(B446&lt;&gt;"",(((Kosovnica!C449)*(Kosovnica!D449))*Kosovnica!E449*(IF(X446=TRUE,2,1)))/1000000,"")</f>
        <v/>
      </c>
      <c r="E446" s="74" t="str">
        <f t="shared" si="86"/>
        <v/>
      </c>
      <c r="F446" s="80" t="str">
        <f t="shared" si="87"/>
        <v/>
      </c>
      <c r="G446" s="74" t="str">
        <f t="shared" si="88"/>
        <v/>
      </c>
      <c r="H446" s="76" t="str">
        <f t="shared" si="89"/>
        <v/>
      </c>
      <c r="I446" s="76"/>
      <c r="J446" s="77">
        <f>IF(X446=FALSE,((IF(Kosovnica!G449=1,Kosovnica!C449+PRIBITEK_TRAK)+IF(Kosovnica!H449=1,Kosovnica!C449+PRIBITEK_TRAK)+IF(Kosovnica!I449=1,Kosovnica!D449+PRIBITEK_TRAK)+IF(Kosovnica!J449=1,Kosovnica!D449+PRIBITEK_TRAK))/1000)*Kosovnica!E449,0)</f>
        <v>0</v>
      </c>
      <c r="K446" s="78" t="str">
        <f t="shared" si="90"/>
        <v/>
      </c>
      <c r="L446" s="75"/>
      <c r="M446" s="77">
        <f>IF(X446=FALSE,((IF(Kosovnica!G449=2,Kosovnica!C449+PRIBITEK_TRAK)+IF(Kosovnica!H449=2,Kosovnica!C449+PRIBITEK_TRAK)+IF(Kosovnica!I449=2,Kosovnica!D449+PRIBITEK_TRAK)+IF(Kosovnica!J449=2,Kosovnica!D449+PRIBITEK_TRAK))/1000)*Kosovnica!E449,0)</f>
        <v>0</v>
      </c>
      <c r="N446" s="78" t="str">
        <f t="shared" si="91"/>
        <v/>
      </c>
      <c r="O446" s="75"/>
      <c r="P446" s="77">
        <f>IF(X446=TRUE,((IF(Kosovnica!G449=1,Kosovnica!C449+PRIBITEK_TRAK)+IF(Kosovnica!H449=1,Kosovnica!C449+PRIBITEK_TRAK)+IF(Kosovnica!I449=1,Kosovnica!D449+PRIBITEK_TRAK)+IF(Kosovnica!J449=1,Kosovnica!D449+PRIBITEK_TRAK))/1000)*Kosovnica!E449,0)</f>
        <v>0</v>
      </c>
      <c r="Q446" s="78" t="str">
        <f t="shared" si="92"/>
        <v/>
      </c>
      <c r="R446" s="75"/>
      <c r="S446" s="77">
        <f>IF(X446=TRUE,((IF(Kosovnica!G449=2,Kosovnica!C449+PRIBITEK_TRAK)+IF(Kosovnica!H449=2,Kosovnica!C449+PRIBITEK_TRAK)+IF(Kosovnica!I449=2,Kosovnica!D449+PRIBITEK_TRAK)+IF(Kosovnica!J449=2,Kosovnica!D449+PRIBITEK_TRAK))/1000)*Kosovnica!E449,0)</f>
        <v>0</v>
      </c>
      <c r="T446" s="78" t="str">
        <f t="shared" si="93"/>
        <v/>
      </c>
      <c r="U446" s="47"/>
      <c r="V446" s="7" t="str">
        <f t="shared" si="94"/>
        <v/>
      </c>
      <c r="W446" s="7" t="str">
        <f t="shared" si="84"/>
        <v/>
      </c>
      <c r="X446" s="7" t="str" cm="1">
        <f t="array" ref="X446">IF(B446&lt;&gt;"",IF(SUMPRODUCT(--(ISNUMBER(SEARCH(LEPI36, Kosovnica!K449)))) &gt; 0, TRUE, FALSE),"")</f>
        <v/>
      </c>
      <c r="Z446" s="48" t="str">
        <f t="shared" si="95"/>
        <v/>
      </c>
      <c r="AA446" s="7">
        <f t="shared" si="96"/>
        <v>0</v>
      </c>
    </row>
    <row r="447" spans="1:27" ht="15" x14ac:dyDescent="0.2">
      <c r="A447" s="44">
        <f t="shared" si="85"/>
        <v>435</v>
      </c>
      <c r="B447" s="45" t="str">
        <f>IF(Kosovnica!B450&lt;&gt;"",Kosovnica!B450,"")</f>
        <v/>
      </c>
      <c r="C447" s="46" t="str">
        <f>IF(Kosovnica!L450&lt;&gt;"",Kosovnica!L450,"")</f>
        <v/>
      </c>
      <c r="D447" s="74" t="str">
        <f>IF(B447&lt;&gt;"",(((Kosovnica!C450)*(Kosovnica!D450))*Kosovnica!E450*(IF(X447=TRUE,2,1)))/1000000,"")</f>
        <v/>
      </c>
      <c r="E447" s="74" t="str">
        <f t="shared" si="86"/>
        <v/>
      </c>
      <c r="F447" s="80" t="str">
        <f t="shared" si="87"/>
        <v/>
      </c>
      <c r="G447" s="74" t="str">
        <f t="shared" si="88"/>
        <v/>
      </c>
      <c r="H447" s="76" t="str">
        <f t="shared" si="89"/>
        <v/>
      </c>
      <c r="I447" s="76"/>
      <c r="J447" s="77">
        <f>IF(X447=FALSE,((IF(Kosovnica!G450=1,Kosovnica!C450+PRIBITEK_TRAK)+IF(Kosovnica!H450=1,Kosovnica!C450+PRIBITEK_TRAK)+IF(Kosovnica!I450=1,Kosovnica!D450+PRIBITEK_TRAK)+IF(Kosovnica!J450=1,Kosovnica!D450+PRIBITEK_TRAK))/1000)*Kosovnica!E450,0)</f>
        <v>0</v>
      </c>
      <c r="K447" s="78" t="str">
        <f t="shared" si="90"/>
        <v/>
      </c>
      <c r="L447" s="75"/>
      <c r="M447" s="77">
        <f>IF(X447=FALSE,((IF(Kosovnica!G450=2,Kosovnica!C450+PRIBITEK_TRAK)+IF(Kosovnica!H450=2,Kosovnica!C450+PRIBITEK_TRAK)+IF(Kosovnica!I450=2,Kosovnica!D450+PRIBITEK_TRAK)+IF(Kosovnica!J450=2,Kosovnica!D450+PRIBITEK_TRAK))/1000)*Kosovnica!E450,0)</f>
        <v>0</v>
      </c>
      <c r="N447" s="78" t="str">
        <f t="shared" si="91"/>
        <v/>
      </c>
      <c r="O447" s="75"/>
      <c r="P447" s="77">
        <f>IF(X447=TRUE,((IF(Kosovnica!G450=1,Kosovnica!C450+PRIBITEK_TRAK)+IF(Kosovnica!H450=1,Kosovnica!C450+PRIBITEK_TRAK)+IF(Kosovnica!I450=1,Kosovnica!D450+PRIBITEK_TRAK)+IF(Kosovnica!J450=1,Kosovnica!D450+PRIBITEK_TRAK))/1000)*Kosovnica!E450,0)</f>
        <v>0</v>
      </c>
      <c r="Q447" s="78" t="str">
        <f t="shared" si="92"/>
        <v/>
      </c>
      <c r="R447" s="75"/>
      <c r="S447" s="77">
        <f>IF(X447=TRUE,((IF(Kosovnica!G450=2,Kosovnica!C450+PRIBITEK_TRAK)+IF(Kosovnica!H450=2,Kosovnica!C450+PRIBITEK_TRAK)+IF(Kosovnica!I450=2,Kosovnica!D450+PRIBITEK_TRAK)+IF(Kosovnica!J450=2,Kosovnica!D450+PRIBITEK_TRAK))/1000)*Kosovnica!E450,0)</f>
        <v>0</v>
      </c>
      <c r="T447" s="78" t="str">
        <f t="shared" si="93"/>
        <v/>
      </c>
      <c r="U447" s="47"/>
      <c r="V447" s="7" t="str">
        <f t="shared" si="94"/>
        <v/>
      </c>
      <c r="W447" s="7" t="str">
        <f t="shared" si="84"/>
        <v/>
      </c>
      <c r="X447" s="7" t="str" cm="1">
        <f t="array" ref="X447">IF(B447&lt;&gt;"",IF(SUMPRODUCT(--(ISNUMBER(SEARCH(LEPI36, Kosovnica!K450)))) &gt; 0, TRUE, FALSE),"")</f>
        <v/>
      </c>
      <c r="Z447" s="48" t="str">
        <f t="shared" si="95"/>
        <v/>
      </c>
      <c r="AA447" s="7">
        <f t="shared" si="96"/>
        <v>0</v>
      </c>
    </row>
    <row r="448" spans="1:27" ht="15" x14ac:dyDescent="0.2">
      <c r="A448" s="44">
        <f t="shared" si="85"/>
        <v>436</v>
      </c>
      <c r="B448" s="45" t="str">
        <f>IF(Kosovnica!B451&lt;&gt;"",Kosovnica!B451,"")</f>
        <v/>
      </c>
      <c r="C448" s="46" t="str">
        <f>IF(Kosovnica!L451&lt;&gt;"",Kosovnica!L451,"")</f>
        <v/>
      </c>
      <c r="D448" s="74" t="str">
        <f>IF(B448&lt;&gt;"",(((Kosovnica!C451)*(Kosovnica!D451))*Kosovnica!E451*(IF(X448=TRUE,2,1)))/1000000,"")</f>
        <v/>
      </c>
      <c r="E448" s="74" t="str">
        <f t="shared" si="86"/>
        <v/>
      </c>
      <c r="F448" s="80" t="str">
        <f t="shared" si="87"/>
        <v/>
      </c>
      <c r="G448" s="74" t="str">
        <f t="shared" si="88"/>
        <v/>
      </c>
      <c r="H448" s="76" t="str">
        <f t="shared" si="89"/>
        <v/>
      </c>
      <c r="I448" s="76"/>
      <c r="J448" s="77">
        <f>IF(X448=FALSE,((IF(Kosovnica!G451=1,Kosovnica!C451+PRIBITEK_TRAK)+IF(Kosovnica!H451=1,Kosovnica!C451+PRIBITEK_TRAK)+IF(Kosovnica!I451=1,Kosovnica!D451+PRIBITEK_TRAK)+IF(Kosovnica!J451=1,Kosovnica!D451+PRIBITEK_TRAK))/1000)*Kosovnica!E451,0)</f>
        <v>0</v>
      </c>
      <c r="K448" s="78" t="str">
        <f t="shared" si="90"/>
        <v/>
      </c>
      <c r="L448" s="75"/>
      <c r="M448" s="77">
        <f>IF(X448=FALSE,((IF(Kosovnica!G451=2,Kosovnica!C451+PRIBITEK_TRAK)+IF(Kosovnica!H451=2,Kosovnica!C451+PRIBITEK_TRAK)+IF(Kosovnica!I451=2,Kosovnica!D451+PRIBITEK_TRAK)+IF(Kosovnica!J451=2,Kosovnica!D451+PRIBITEK_TRAK))/1000)*Kosovnica!E451,0)</f>
        <v>0</v>
      </c>
      <c r="N448" s="78" t="str">
        <f t="shared" si="91"/>
        <v/>
      </c>
      <c r="O448" s="75"/>
      <c r="P448" s="77">
        <f>IF(X448=TRUE,((IF(Kosovnica!G451=1,Kosovnica!C451+PRIBITEK_TRAK)+IF(Kosovnica!H451=1,Kosovnica!C451+PRIBITEK_TRAK)+IF(Kosovnica!I451=1,Kosovnica!D451+PRIBITEK_TRAK)+IF(Kosovnica!J451=1,Kosovnica!D451+PRIBITEK_TRAK))/1000)*Kosovnica!E451,0)</f>
        <v>0</v>
      </c>
      <c r="Q448" s="78" t="str">
        <f t="shared" si="92"/>
        <v/>
      </c>
      <c r="R448" s="75"/>
      <c r="S448" s="77">
        <f>IF(X448=TRUE,((IF(Kosovnica!G451=2,Kosovnica!C451+PRIBITEK_TRAK)+IF(Kosovnica!H451=2,Kosovnica!C451+PRIBITEK_TRAK)+IF(Kosovnica!I451=2,Kosovnica!D451+PRIBITEK_TRAK)+IF(Kosovnica!J451=2,Kosovnica!D451+PRIBITEK_TRAK))/1000)*Kosovnica!E451,0)</f>
        <v>0</v>
      </c>
      <c r="T448" s="78" t="str">
        <f t="shared" si="93"/>
        <v/>
      </c>
      <c r="U448" s="47"/>
      <c r="V448" s="7" t="str">
        <f t="shared" si="94"/>
        <v/>
      </c>
      <c r="W448" s="7" t="str">
        <f t="shared" si="84"/>
        <v/>
      </c>
      <c r="X448" s="7" t="str" cm="1">
        <f t="array" ref="X448">IF(B448&lt;&gt;"",IF(SUMPRODUCT(--(ISNUMBER(SEARCH(LEPI36, Kosovnica!K451)))) &gt; 0, TRUE, FALSE),"")</f>
        <v/>
      </c>
      <c r="Z448" s="48" t="str">
        <f t="shared" si="95"/>
        <v/>
      </c>
      <c r="AA448" s="7">
        <f t="shared" si="96"/>
        <v>0</v>
      </c>
    </row>
    <row r="449" spans="1:27" ht="15" x14ac:dyDescent="0.2">
      <c r="A449" s="44">
        <f t="shared" si="85"/>
        <v>437</v>
      </c>
      <c r="B449" s="45" t="str">
        <f>IF(Kosovnica!B452&lt;&gt;"",Kosovnica!B452,"")</f>
        <v/>
      </c>
      <c r="C449" s="46" t="str">
        <f>IF(Kosovnica!L452&lt;&gt;"",Kosovnica!L452,"")</f>
        <v/>
      </c>
      <c r="D449" s="74" t="str">
        <f>IF(B449&lt;&gt;"",(((Kosovnica!C452)*(Kosovnica!D452))*Kosovnica!E452*(IF(X449=TRUE,2,1)))/1000000,"")</f>
        <v/>
      </c>
      <c r="E449" s="74" t="str">
        <f t="shared" si="86"/>
        <v/>
      </c>
      <c r="F449" s="80" t="str">
        <f t="shared" si="87"/>
        <v/>
      </c>
      <c r="G449" s="74" t="str">
        <f t="shared" si="88"/>
        <v/>
      </c>
      <c r="H449" s="76" t="str">
        <f t="shared" si="89"/>
        <v/>
      </c>
      <c r="I449" s="76"/>
      <c r="J449" s="77">
        <f>IF(X449=FALSE,((IF(Kosovnica!G452=1,Kosovnica!C452+PRIBITEK_TRAK)+IF(Kosovnica!H452=1,Kosovnica!C452+PRIBITEK_TRAK)+IF(Kosovnica!I452=1,Kosovnica!D452+PRIBITEK_TRAK)+IF(Kosovnica!J452=1,Kosovnica!D452+PRIBITEK_TRAK))/1000)*Kosovnica!E452,0)</f>
        <v>0</v>
      </c>
      <c r="K449" s="78" t="str">
        <f t="shared" si="90"/>
        <v/>
      </c>
      <c r="L449" s="75"/>
      <c r="M449" s="77">
        <f>IF(X449=FALSE,((IF(Kosovnica!G452=2,Kosovnica!C452+PRIBITEK_TRAK)+IF(Kosovnica!H452=2,Kosovnica!C452+PRIBITEK_TRAK)+IF(Kosovnica!I452=2,Kosovnica!D452+PRIBITEK_TRAK)+IF(Kosovnica!J452=2,Kosovnica!D452+PRIBITEK_TRAK))/1000)*Kosovnica!E452,0)</f>
        <v>0</v>
      </c>
      <c r="N449" s="78" t="str">
        <f t="shared" si="91"/>
        <v/>
      </c>
      <c r="O449" s="75"/>
      <c r="P449" s="77">
        <f>IF(X449=TRUE,((IF(Kosovnica!G452=1,Kosovnica!C452+PRIBITEK_TRAK)+IF(Kosovnica!H452=1,Kosovnica!C452+PRIBITEK_TRAK)+IF(Kosovnica!I452=1,Kosovnica!D452+PRIBITEK_TRAK)+IF(Kosovnica!J452=1,Kosovnica!D452+PRIBITEK_TRAK))/1000)*Kosovnica!E452,0)</f>
        <v>0</v>
      </c>
      <c r="Q449" s="78" t="str">
        <f t="shared" si="92"/>
        <v/>
      </c>
      <c r="R449" s="75"/>
      <c r="S449" s="77">
        <f>IF(X449=TRUE,((IF(Kosovnica!G452=2,Kosovnica!C452+PRIBITEK_TRAK)+IF(Kosovnica!H452=2,Kosovnica!C452+PRIBITEK_TRAK)+IF(Kosovnica!I452=2,Kosovnica!D452+PRIBITEK_TRAK)+IF(Kosovnica!J452=2,Kosovnica!D452+PRIBITEK_TRAK))/1000)*Kosovnica!E452,0)</f>
        <v>0</v>
      </c>
      <c r="T449" s="78" t="str">
        <f t="shared" si="93"/>
        <v/>
      </c>
      <c r="U449" s="47"/>
      <c r="V449" s="7" t="str">
        <f t="shared" si="94"/>
        <v/>
      </c>
      <c r="W449" s="7" t="str">
        <f t="shared" si="84"/>
        <v/>
      </c>
      <c r="X449" s="7" t="str" cm="1">
        <f t="array" ref="X449">IF(B449&lt;&gt;"",IF(SUMPRODUCT(--(ISNUMBER(SEARCH(LEPI36, Kosovnica!K452)))) &gt; 0, TRUE, FALSE),"")</f>
        <v/>
      </c>
      <c r="Z449" s="48" t="str">
        <f t="shared" si="95"/>
        <v/>
      </c>
      <c r="AA449" s="7">
        <f t="shared" si="96"/>
        <v>0</v>
      </c>
    </row>
    <row r="450" spans="1:27" ht="15" x14ac:dyDescent="0.2">
      <c r="A450" s="44">
        <f t="shared" si="85"/>
        <v>438</v>
      </c>
      <c r="B450" s="45" t="str">
        <f>IF(Kosovnica!B453&lt;&gt;"",Kosovnica!B453,"")</f>
        <v/>
      </c>
      <c r="C450" s="46" t="str">
        <f>IF(Kosovnica!L453&lt;&gt;"",Kosovnica!L453,"")</f>
        <v/>
      </c>
      <c r="D450" s="74" t="str">
        <f>IF(B450&lt;&gt;"",(((Kosovnica!C453)*(Kosovnica!D453))*Kosovnica!E453*(IF(X450=TRUE,2,1)))/1000000,"")</f>
        <v/>
      </c>
      <c r="E450" s="74" t="str">
        <f t="shared" si="86"/>
        <v/>
      </c>
      <c r="F450" s="80" t="str">
        <f t="shared" si="87"/>
        <v/>
      </c>
      <c r="G450" s="74" t="str">
        <f t="shared" si="88"/>
        <v/>
      </c>
      <c r="H450" s="76" t="str">
        <f t="shared" si="89"/>
        <v/>
      </c>
      <c r="I450" s="76"/>
      <c r="J450" s="77">
        <f>IF(X450=FALSE,((IF(Kosovnica!G453=1,Kosovnica!C453+PRIBITEK_TRAK)+IF(Kosovnica!H453=1,Kosovnica!C453+PRIBITEK_TRAK)+IF(Kosovnica!I453=1,Kosovnica!D453+PRIBITEK_TRAK)+IF(Kosovnica!J453=1,Kosovnica!D453+PRIBITEK_TRAK))/1000)*Kosovnica!E453,0)</f>
        <v>0</v>
      </c>
      <c r="K450" s="78" t="str">
        <f t="shared" si="90"/>
        <v/>
      </c>
      <c r="L450" s="75"/>
      <c r="M450" s="77">
        <f>IF(X450=FALSE,((IF(Kosovnica!G453=2,Kosovnica!C453+PRIBITEK_TRAK)+IF(Kosovnica!H453=2,Kosovnica!C453+PRIBITEK_TRAK)+IF(Kosovnica!I453=2,Kosovnica!D453+PRIBITEK_TRAK)+IF(Kosovnica!J453=2,Kosovnica!D453+PRIBITEK_TRAK))/1000)*Kosovnica!E453,0)</f>
        <v>0</v>
      </c>
      <c r="N450" s="78" t="str">
        <f t="shared" si="91"/>
        <v/>
      </c>
      <c r="O450" s="75"/>
      <c r="P450" s="77">
        <f>IF(X450=TRUE,((IF(Kosovnica!G453=1,Kosovnica!C453+PRIBITEK_TRAK)+IF(Kosovnica!H453=1,Kosovnica!C453+PRIBITEK_TRAK)+IF(Kosovnica!I453=1,Kosovnica!D453+PRIBITEK_TRAK)+IF(Kosovnica!J453=1,Kosovnica!D453+PRIBITEK_TRAK))/1000)*Kosovnica!E453,0)</f>
        <v>0</v>
      </c>
      <c r="Q450" s="78" t="str">
        <f t="shared" si="92"/>
        <v/>
      </c>
      <c r="R450" s="75"/>
      <c r="S450" s="77">
        <f>IF(X450=TRUE,((IF(Kosovnica!G453=2,Kosovnica!C453+PRIBITEK_TRAK)+IF(Kosovnica!H453=2,Kosovnica!C453+PRIBITEK_TRAK)+IF(Kosovnica!I453=2,Kosovnica!D453+PRIBITEK_TRAK)+IF(Kosovnica!J453=2,Kosovnica!D453+PRIBITEK_TRAK))/1000)*Kosovnica!E453,0)</f>
        <v>0</v>
      </c>
      <c r="T450" s="78" t="str">
        <f t="shared" si="93"/>
        <v/>
      </c>
      <c r="U450" s="47"/>
      <c r="V450" s="7" t="str">
        <f t="shared" si="94"/>
        <v/>
      </c>
      <c r="W450" s="7" t="str">
        <f t="shared" si="84"/>
        <v/>
      </c>
      <c r="X450" s="7" t="str" cm="1">
        <f t="array" ref="X450">IF(B450&lt;&gt;"",IF(SUMPRODUCT(--(ISNUMBER(SEARCH(LEPI36, Kosovnica!K453)))) &gt; 0, TRUE, FALSE),"")</f>
        <v/>
      </c>
      <c r="Z450" s="48" t="str">
        <f t="shared" si="95"/>
        <v/>
      </c>
      <c r="AA450" s="7">
        <f t="shared" si="96"/>
        <v>0</v>
      </c>
    </row>
    <row r="451" spans="1:27" ht="15" x14ac:dyDescent="0.2">
      <c r="A451" s="44">
        <f t="shared" si="85"/>
        <v>439</v>
      </c>
      <c r="B451" s="45" t="str">
        <f>IF(Kosovnica!B454&lt;&gt;"",Kosovnica!B454,"")</f>
        <v/>
      </c>
      <c r="C451" s="46" t="str">
        <f>IF(Kosovnica!L454&lt;&gt;"",Kosovnica!L454,"")</f>
        <v/>
      </c>
      <c r="D451" s="74" t="str">
        <f>IF(B451&lt;&gt;"",(((Kosovnica!C454)*(Kosovnica!D454))*Kosovnica!E454*(IF(X451=TRUE,2,1)))/1000000,"")</f>
        <v/>
      </c>
      <c r="E451" s="74" t="str">
        <f t="shared" si="86"/>
        <v/>
      </c>
      <c r="F451" s="80" t="str">
        <f t="shared" si="87"/>
        <v/>
      </c>
      <c r="G451" s="74" t="str">
        <f t="shared" si="88"/>
        <v/>
      </c>
      <c r="H451" s="76" t="str">
        <f t="shared" si="89"/>
        <v/>
      </c>
      <c r="I451" s="76"/>
      <c r="J451" s="77">
        <f>IF(X451=FALSE,((IF(Kosovnica!G454=1,Kosovnica!C454+PRIBITEK_TRAK)+IF(Kosovnica!H454=1,Kosovnica!C454+PRIBITEK_TRAK)+IF(Kosovnica!I454=1,Kosovnica!D454+PRIBITEK_TRAK)+IF(Kosovnica!J454=1,Kosovnica!D454+PRIBITEK_TRAK))/1000)*Kosovnica!E454,0)</f>
        <v>0</v>
      </c>
      <c r="K451" s="78" t="str">
        <f t="shared" si="90"/>
        <v/>
      </c>
      <c r="L451" s="75"/>
      <c r="M451" s="77">
        <f>IF(X451=FALSE,((IF(Kosovnica!G454=2,Kosovnica!C454+PRIBITEK_TRAK)+IF(Kosovnica!H454=2,Kosovnica!C454+PRIBITEK_TRAK)+IF(Kosovnica!I454=2,Kosovnica!D454+PRIBITEK_TRAK)+IF(Kosovnica!J454=2,Kosovnica!D454+PRIBITEK_TRAK))/1000)*Kosovnica!E454,0)</f>
        <v>0</v>
      </c>
      <c r="N451" s="78" t="str">
        <f t="shared" si="91"/>
        <v/>
      </c>
      <c r="O451" s="75"/>
      <c r="P451" s="77">
        <f>IF(X451=TRUE,((IF(Kosovnica!G454=1,Kosovnica!C454+PRIBITEK_TRAK)+IF(Kosovnica!H454=1,Kosovnica!C454+PRIBITEK_TRAK)+IF(Kosovnica!I454=1,Kosovnica!D454+PRIBITEK_TRAK)+IF(Kosovnica!J454=1,Kosovnica!D454+PRIBITEK_TRAK))/1000)*Kosovnica!E454,0)</f>
        <v>0</v>
      </c>
      <c r="Q451" s="78" t="str">
        <f t="shared" si="92"/>
        <v/>
      </c>
      <c r="R451" s="75"/>
      <c r="S451" s="77">
        <f>IF(X451=TRUE,((IF(Kosovnica!G454=2,Kosovnica!C454+PRIBITEK_TRAK)+IF(Kosovnica!H454=2,Kosovnica!C454+PRIBITEK_TRAK)+IF(Kosovnica!I454=2,Kosovnica!D454+PRIBITEK_TRAK)+IF(Kosovnica!J454=2,Kosovnica!D454+PRIBITEK_TRAK))/1000)*Kosovnica!E454,0)</f>
        <v>0</v>
      </c>
      <c r="T451" s="78" t="str">
        <f t="shared" si="93"/>
        <v/>
      </c>
      <c r="U451" s="47"/>
      <c r="V451" s="7" t="str">
        <f t="shared" si="94"/>
        <v/>
      </c>
      <c r="W451" s="7" t="str">
        <f t="shared" si="84"/>
        <v/>
      </c>
      <c r="X451" s="7" t="str" cm="1">
        <f t="array" ref="X451">IF(B451&lt;&gt;"",IF(SUMPRODUCT(--(ISNUMBER(SEARCH(LEPI36, Kosovnica!K454)))) &gt; 0, TRUE, FALSE),"")</f>
        <v/>
      </c>
      <c r="Z451" s="48" t="str">
        <f t="shared" si="95"/>
        <v/>
      </c>
      <c r="AA451" s="7">
        <f t="shared" si="96"/>
        <v>0</v>
      </c>
    </row>
    <row r="452" spans="1:27" ht="15" x14ac:dyDescent="0.2">
      <c r="A452" s="44">
        <f t="shared" si="85"/>
        <v>440</v>
      </c>
      <c r="B452" s="45" t="str">
        <f>IF(Kosovnica!B455&lt;&gt;"",Kosovnica!B455,"")</f>
        <v/>
      </c>
      <c r="C452" s="46" t="str">
        <f>IF(Kosovnica!L455&lt;&gt;"",Kosovnica!L455,"")</f>
        <v/>
      </c>
      <c r="D452" s="74" t="str">
        <f>IF(B452&lt;&gt;"",(((Kosovnica!C455)*(Kosovnica!D455))*Kosovnica!E455*(IF(X452=TRUE,2,1)))/1000000,"")</f>
        <v/>
      </c>
      <c r="E452" s="74" t="str">
        <f t="shared" si="86"/>
        <v/>
      </c>
      <c r="F452" s="80" t="str">
        <f t="shared" si="87"/>
        <v/>
      </c>
      <c r="G452" s="74" t="str">
        <f t="shared" si="88"/>
        <v/>
      </c>
      <c r="H452" s="76" t="str">
        <f t="shared" si="89"/>
        <v/>
      </c>
      <c r="I452" s="76"/>
      <c r="J452" s="77">
        <f>IF(X452=FALSE,((IF(Kosovnica!G455=1,Kosovnica!C455+PRIBITEK_TRAK)+IF(Kosovnica!H455=1,Kosovnica!C455+PRIBITEK_TRAK)+IF(Kosovnica!I455=1,Kosovnica!D455+PRIBITEK_TRAK)+IF(Kosovnica!J455=1,Kosovnica!D455+PRIBITEK_TRAK))/1000)*Kosovnica!E455,0)</f>
        <v>0</v>
      </c>
      <c r="K452" s="78" t="str">
        <f t="shared" si="90"/>
        <v/>
      </c>
      <c r="L452" s="75"/>
      <c r="M452" s="77">
        <f>IF(X452=FALSE,((IF(Kosovnica!G455=2,Kosovnica!C455+PRIBITEK_TRAK)+IF(Kosovnica!H455=2,Kosovnica!C455+PRIBITEK_TRAK)+IF(Kosovnica!I455=2,Kosovnica!D455+PRIBITEK_TRAK)+IF(Kosovnica!J455=2,Kosovnica!D455+PRIBITEK_TRAK))/1000)*Kosovnica!E455,0)</f>
        <v>0</v>
      </c>
      <c r="N452" s="78" t="str">
        <f t="shared" si="91"/>
        <v/>
      </c>
      <c r="O452" s="75"/>
      <c r="P452" s="77">
        <f>IF(X452=TRUE,((IF(Kosovnica!G455=1,Kosovnica!C455+PRIBITEK_TRAK)+IF(Kosovnica!H455=1,Kosovnica!C455+PRIBITEK_TRAK)+IF(Kosovnica!I455=1,Kosovnica!D455+PRIBITEK_TRAK)+IF(Kosovnica!J455=1,Kosovnica!D455+PRIBITEK_TRAK))/1000)*Kosovnica!E455,0)</f>
        <v>0</v>
      </c>
      <c r="Q452" s="78" t="str">
        <f t="shared" si="92"/>
        <v/>
      </c>
      <c r="R452" s="75"/>
      <c r="S452" s="77">
        <f>IF(X452=TRUE,((IF(Kosovnica!G455=2,Kosovnica!C455+PRIBITEK_TRAK)+IF(Kosovnica!H455=2,Kosovnica!C455+PRIBITEK_TRAK)+IF(Kosovnica!I455=2,Kosovnica!D455+PRIBITEK_TRAK)+IF(Kosovnica!J455=2,Kosovnica!D455+PRIBITEK_TRAK))/1000)*Kosovnica!E455,0)</f>
        <v>0</v>
      </c>
      <c r="T452" s="78" t="str">
        <f t="shared" si="93"/>
        <v/>
      </c>
      <c r="U452" s="47"/>
      <c r="V452" s="7" t="str">
        <f t="shared" si="94"/>
        <v/>
      </c>
      <c r="W452" s="7" t="str">
        <f t="shared" si="84"/>
        <v/>
      </c>
      <c r="X452" s="7" t="str" cm="1">
        <f t="array" ref="X452">IF(B452&lt;&gt;"",IF(SUMPRODUCT(--(ISNUMBER(SEARCH(LEPI36, Kosovnica!K455)))) &gt; 0, TRUE, FALSE),"")</f>
        <v/>
      </c>
      <c r="Z452" s="48" t="str">
        <f t="shared" si="95"/>
        <v/>
      </c>
      <c r="AA452" s="7">
        <f t="shared" si="96"/>
        <v>0</v>
      </c>
    </row>
    <row r="453" spans="1:27" ht="15" x14ac:dyDescent="0.2">
      <c r="A453" s="44">
        <f t="shared" si="85"/>
        <v>441</v>
      </c>
      <c r="B453" s="45" t="str">
        <f>IF(Kosovnica!B456&lt;&gt;"",Kosovnica!B456,"")</f>
        <v/>
      </c>
      <c r="C453" s="46" t="str">
        <f>IF(Kosovnica!L456&lt;&gt;"",Kosovnica!L456,"")</f>
        <v/>
      </c>
      <c r="D453" s="74" t="str">
        <f>IF(B453&lt;&gt;"",(((Kosovnica!C456)*(Kosovnica!D456))*Kosovnica!E456*(IF(X453=TRUE,2,1)))/1000000,"")</f>
        <v/>
      </c>
      <c r="E453" s="74" t="str">
        <f t="shared" si="86"/>
        <v/>
      </c>
      <c r="F453" s="80" t="str">
        <f t="shared" si="87"/>
        <v/>
      </c>
      <c r="G453" s="74" t="str">
        <f t="shared" si="88"/>
        <v/>
      </c>
      <c r="H453" s="76" t="str">
        <f t="shared" si="89"/>
        <v/>
      </c>
      <c r="I453" s="76"/>
      <c r="J453" s="77">
        <f>IF(X453=FALSE,((IF(Kosovnica!G456=1,Kosovnica!C456+PRIBITEK_TRAK)+IF(Kosovnica!H456=1,Kosovnica!C456+PRIBITEK_TRAK)+IF(Kosovnica!I456=1,Kosovnica!D456+PRIBITEK_TRAK)+IF(Kosovnica!J456=1,Kosovnica!D456+PRIBITEK_TRAK))/1000)*Kosovnica!E456,0)</f>
        <v>0</v>
      </c>
      <c r="K453" s="78" t="str">
        <f t="shared" si="90"/>
        <v/>
      </c>
      <c r="L453" s="75"/>
      <c r="M453" s="77">
        <f>IF(X453=FALSE,((IF(Kosovnica!G456=2,Kosovnica!C456+PRIBITEK_TRAK)+IF(Kosovnica!H456=2,Kosovnica!C456+PRIBITEK_TRAK)+IF(Kosovnica!I456=2,Kosovnica!D456+PRIBITEK_TRAK)+IF(Kosovnica!J456=2,Kosovnica!D456+PRIBITEK_TRAK))/1000)*Kosovnica!E456,0)</f>
        <v>0</v>
      </c>
      <c r="N453" s="78" t="str">
        <f t="shared" si="91"/>
        <v/>
      </c>
      <c r="O453" s="75"/>
      <c r="P453" s="77">
        <f>IF(X453=TRUE,((IF(Kosovnica!G456=1,Kosovnica!C456+PRIBITEK_TRAK)+IF(Kosovnica!H456=1,Kosovnica!C456+PRIBITEK_TRAK)+IF(Kosovnica!I456=1,Kosovnica!D456+PRIBITEK_TRAK)+IF(Kosovnica!J456=1,Kosovnica!D456+PRIBITEK_TRAK))/1000)*Kosovnica!E456,0)</f>
        <v>0</v>
      </c>
      <c r="Q453" s="78" t="str">
        <f t="shared" si="92"/>
        <v/>
      </c>
      <c r="R453" s="75"/>
      <c r="S453" s="77">
        <f>IF(X453=TRUE,((IF(Kosovnica!G456=2,Kosovnica!C456+PRIBITEK_TRAK)+IF(Kosovnica!H456=2,Kosovnica!C456+PRIBITEK_TRAK)+IF(Kosovnica!I456=2,Kosovnica!D456+PRIBITEK_TRAK)+IF(Kosovnica!J456=2,Kosovnica!D456+PRIBITEK_TRAK))/1000)*Kosovnica!E456,0)</f>
        <v>0</v>
      </c>
      <c r="T453" s="78" t="str">
        <f t="shared" si="93"/>
        <v/>
      </c>
      <c r="U453" s="47"/>
      <c r="V453" s="7" t="str">
        <f t="shared" si="94"/>
        <v/>
      </c>
      <c r="W453" s="7" t="str">
        <f t="shared" si="84"/>
        <v/>
      </c>
      <c r="X453" s="7" t="str" cm="1">
        <f t="array" ref="X453">IF(B453&lt;&gt;"",IF(SUMPRODUCT(--(ISNUMBER(SEARCH(LEPI36, Kosovnica!K456)))) &gt; 0, TRUE, FALSE),"")</f>
        <v/>
      </c>
      <c r="Z453" s="48" t="str">
        <f t="shared" si="95"/>
        <v/>
      </c>
      <c r="AA453" s="7">
        <f t="shared" si="96"/>
        <v>0</v>
      </c>
    </row>
    <row r="454" spans="1:27" ht="15" x14ac:dyDescent="0.2">
      <c r="A454" s="44">
        <f t="shared" si="85"/>
        <v>442</v>
      </c>
      <c r="B454" s="45" t="str">
        <f>IF(Kosovnica!B457&lt;&gt;"",Kosovnica!B457,"")</f>
        <v/>
      </c>
      <c r="C454" s="46" t="str">
        <f>IF(Kosovnica!L457&lt;&gt;"",Kosovnica!L457,"")</f>
        <v/>
      </c>
      <c r="D454" s="74" t="str">
        <f>IF(B454&lt;&gt;"",(((Kosovnica!C457)*(Kosovnica!D457))*Kosovnica!E457*(IF(X454=TRUE,2,1)))/1000000,"")</f>
        <v/>
      </c>
      <c r="E454" s="74" t="str">
        <f t="shared" si="86"/>
        <v/>
      </c>
      <c r="F454" s="80" t="str">
        <f t="shared" si="87"/>
        <v/>
      </c>
      <c r="G454" s="74" t="str">
        <f t="shared" si="88"/>
        <v/>
      </c>
      <c r="H454" s="76" t="str">
        <f t="shared" si="89"/>
        <v/>
      </c>
      <c r="I454" s="76"/>
      <c r="J454" s="77">
        <f>IF(X454=FALSE,((IF(Kosovnica!G457=1,Kosovnica!C457+PRIBITEK_TRAK)+IF(Kosovnica!H457=1,Kosovnica!C457+PRIBITEK_TRAK)+IF(Kosovnica!I457=1,Kosovnica!D457+PRIBITEK_TRAK)+IF(Kosovnica!J457=1,Kosovnica!D457+PRIBITEK_TRAK))/1000)*Kosovnica!E457,0)</f>
        <v>0</v>
      </c>
      <c r="K454" s="78" t="str">
        <f t="shared" si="90"/>
        <v/>
      </c>
      <c r="L454" s="75"/>
      <c r="M454" s="77">
        <f>IF(X454=FALSE,((IF(Kosovnica!G457=2,Kosovnica!C457+PRIBITEK_TRAK)+IF(Kosovnica!H457=2,Kosovnica!C457+PRIBITEK_TRAK)+IF(Kosovnica!I457=2,Kosovnica!D457+PRIBITEK_TRAK)+IF(Kosovnica!J457=2,Kosovnica!D457+PRIBITEK_TRAK))/1000)*Kosovnica!E457,0)</f>
        <v>0</v>
      </c>
      <c r="N454" s="78" t="str">
        <f t="shared" si="91"/>
        <v/>
      </c>
      <c r="O454" s="75"/>
      <c r="P454" s="77">
        <f>IF(X454=TRUE,((IF(Kosovnica!G457=1,Kosovnica!C457+PRIBITEK_TRAK)+IF(Kosovnica!H457=1,Kosovnica!C457+PRIBITEK_TRAK)+IF(Kosovnica!I457=1,Kosovnica!D457+PRIBITEK_TRAK)+IF(Kosovnica!J457=1,Kosovnica!D457+PRIBITEK_TRAK))/1000)*Kosovnica!E457,0)</f>
        <v>0</v>
      </c>
      <c r="Q454" s="78" t="str">
        <f t="shared" si="92"/>
        <v/>
      </c>
      <c r="R454" s="75"/>
      <c r="S454" s="77">
        <f>IF(X454=TRUE,((IF(Kosovnica!G457=2,Kosovnica!C457+PRIBITEK_TRAK)+IF(Kosovnica!H457=2,Kosovnica!C457+PRIBITEK_TRAK)+IF(Kosovnica!I457=2,Kosovnica!D457+PRIBITEK_TRAK)+IF(Kosovnica!J457=2,Kosovnica!D457+PRIBITEK_TRAK))/1000)*Kosovnica!E457,0)</f>
        <v>0</v>
      </c>
      <c r="T454" s="78" t="str">
        <f t="shared" si="93"/>
        <v/>
      </c>
      <c r="U454" s="47"/>
      <c r="V454" s="7" t="str">
        <f t="shared" si="94"/>
        <v/>
      </c>
      <c r="W454" s="7" t="str">
        <f t="shared" si="84"/>
        <v/>
      </c>
      <c r="X454" s="7" t="str" cm="1">
        <f t="array" ref="X454">IF(B454&lt;&gt;"",IF(SUMPRODUCT(--(ISNUMBER(SEARCH(LEPI36, Kosovnica!K457)))) &gt; 0, TRUE, FALSE),"")</f>
        <v/>
      </c>
      <c r="Z454" s="48" t="str">
        <f t="shared" si="95"/>
        <v/>
      </c>
      <c r="AA454" s="7">
        <f t="shared" si="96"/>
        <v>0</v>
      </c>
    </row>
    <row r="455" spans="1:27" ht="15" x14ac:dyDescent="0.2">
      <c r="A455" s="44">
        <f t="shared" si="85"/>
        <v>443</v>
      </c>
      <c r="B455" s="45" t="str">
        <f>IF(Kosovnica!B458&lt;&gt;"",Kosovnica!B458,"")</f>
        <v/>
      </c>
      <c r="C455" s="46" t="str">
        <f>IF(Kosovnica!L458&lt;&gt;"",Kosovnica!L458,"")</f>
        <v/>
      </c>
      <c r="D455" s="74" t="str">
        <f>IF(B455&lt;&gt;"",(((Kosovnica!C458)*(Kosovnica!D458))*Kosovnica!E458*(IF(X455=TRUE,2,1)))/1000000,"")</f>
        <v/>
      </c>
      <c r="E455" s="74" t="str">
        <f t="shared" si="86"/>
        <v/>
      </c>
      <c r="F455" s="80" t="str">
        <f t="shared" si="87"/>
        <v/>
      </c>
      <c r="G455" s="74" t="str">
        <f t="shared" si="88"/>
        <v/>
      </c>
      <c r="H455" s="76" t="str">
        <f t="shared" si="89"/>
        <v/>
      </c>
      <c r="I455" s="76"/>
      <c r="J455" s="77">
        <f>IF(X455=FALSE,((IF(Kosovnica!G458=1,Kosovnica!C458+PRIBITEK_TRAK)+IF(Kosovnica!H458=1,Kosovnica!C458+PRIBITEK_TRAK)+IF(Kosovnica!I458=1,Kosovnica!D458+PRIBITEK_TRAK)+IF(Kosovnica!J458=1,Kosovnica!D458+PRIBITEK_TRAK))/1000)*Kosovnica!E458,0)</f>
        <v>0</v>
      </c>
      <c r="K455" s="78" t="str">
        <f t="shared" si="90"/>
        <v/>
      </c>
      <c r="L455" s="75"/>
      <c r="M455" s="77">
        <f>IF(X455=FALSE,((IF(Kosovnica!G458=2,Kosovnica!C458+PRIBITEK_TRAK)+IF(Kosovnica!H458=2,Kosovnica!C458+PRIBITEK_TRAK)+IF(Kosovnica!I458=2,Kosovnica!D458+PRIBITEK_TRAK)+IF(Kosovnica!J458=2,Kosovnica!D458+PRIBITEK_TRAK))/1000)*Kosovnica!E458,0)</f>
        <v>0</v>
      </c>
      <c r="N455" s="78" t="str">
        <f t="shared" si="91"/>
        <v/>
      </c>
      <c r="O455" s="75"/>
      <c r="P455" s="77">
        <f>IF(X455=TRUE,((IF(Kosovnica!G458=1,Kosovnica!C458+PRIBITEK_TRAK)+IF(Kosovnica!H458=1,Kosovnica!C458+PRIBITEK_TRAK)+IF(Kosovnica!I458=1,Kosovnica!D458+PRIBITEK_TRAK)+IF(Kosovnica!J458=1,Kosovnica!D458+PRIBITEK_TRAK))/1000)*Kosovnica!E458,0)</f>
        <v>0</v>
      </c>
      <c r="Q455" s="78" t="str">
        <f t="shared" si="92"/>
        <v/>
      </c>
      <c r="R455" s="75"/>
      <c r="S455" s="77">
        <f>IF(X455=TRUE,((IF(Kosovnica!G458=2,Kosovnica!C458+PRIBITEK_TRAK)+IF(Kosovnica!H458=2,Kosovnica!C458+PRIBITEK_TRAK)+IF(Kosovnica!I458=2,Kosovnica!D458+PRIBITEK_TRAK)+IF(Kosovnica!J458=2,Kosovnica!D458+PRIBITEK_TRAK))/1000)*Kosovnica!E458,0)</f>
        <v>0</v>
      </c>
      <c r="T455" s="78" t="str">
        <f t="shared" si="93"/>
        <v/>
      </c>
      <c r="U455" s="47"/>
      <c r="V455" s="7" t="str">
        <f t="shared" si="94"/>
        <v/>
      </c>
      <c r="W455" s="7" t="str">
        <f t="shared" si="84"/>
        <v/>
      </c>
      <c r="X455" s="7" t="str" cm="1">
        <f t="array" ref="X455">IF(B455&lt;&gt;"",IF(SUMPRODUCT(--(ISNUMBER(SEARCH(LEPI36, Kosovnica!K458)))) &gt; 0, TRUE, FALSE),"")</f>
        <v/>
      </c>
      <c r="Z455" s="48" t="str">
        <f t="shared" si="95"/>
        <v/>
      </c>
      <c r="AA455" s="7">
        <f t="shared" si="96"/>
        <v>0</v>
      </c>
    </row>
    <row r="456" spans="1:27" ht="15" x14ac:dyDescent="0.2">
      <c r="A456" s="44">
        <f t="shared" si="85"/>
        <v>444</v>
      </c>
      <c r="B456" s="45" t="str">
        <f>IF(Kosovnica!B459&lt;&gt;"",Kosovnica!B459,"")</f>
        <v/>
      </c>
      <c r="C456" s="46" t="str">
        <f>IF(Kosovnica!L459&lt;&gt;"",Kosovnica!L459,"")</f>
        <v/>
      </c>
      <c r="D456" s="74" t="str">
        <f>IF(B456&lt;&gt;"",(((Kosovnica!C459)*(Kosovnica!D459))*Kosovnica!E459*(IF(X456=TRUE,2,1)))/1000000,"")</f>
        <v/>
      </c>
      <c r="E456" s="74" t="str">
        <f t="shared" si="86"/>
        <v/>
      </c>
      <c r="F456" s="80" t="str">
        <f t="shared" si="87"/>
        <v/>
      </c>
      <c r="G456" s="74" t="str">
        <f t="shared" si="88"/>
        <v/>
      </c>
      <c r="H456" s="76" t="str">
        <f t="shared" si="89"/>
        <v/>
      </c>
      <c r="I456" s="76"/>
      <c r="J456" s="77">
        <f>IF(X456=FALSE,((IF(Kosovnica!G459=1,Kosovnica!C459+PRIBITEK_TRAK)+IF(Kosovnica!H459=1,Kosovnica!C459+PRIBITEK_TRAK)+IF(Kosovnica!I459=1,Kosovnica!D459+PRIBITEK_TRAK)+IF(Kosovnica!J459=1,Kosovnica!D459+PRIBITEK_TRAK))/1000)*Kosovnica!E459,0)</f>
        <v>0</v>
      </c>
      <c r="K456" s="78" t="str">
        <f t="shared" si="90"/>
        <v/>
      </c>
      <c r="L456" s="75"/>
      <c r="M456" s="77">
        <f>IF(X456=FALSE,((IF(Kosovnica!G459=2,Kosovnica!C459+PRIBITEK_TRAK)+IF(Kosovnica!H459=2,Kosovnica!C459+PRIBITEK_TRAK)+IF(Kosovnica!I459=2,Kosovnica!D459+PRIBITEK_TRAK)+IF(Kosovnica!J459=2,Kosovnica!D459+PRIBITEK_TRAK))/1000)*Kosovnica!E459,0)</f>
        <v>0</v>
      </c>
      <c r="N456" s="78" t="str">
        <f t="shared" si="91"/>
        <v/>
      </c>
      <c r="O456" s="75"/>
      <c r="P456" s="77">
        <f>IF(X456=TRUE,((IF(Kosovnica!G459=1,Kosovnica!C459+PRIBITEK_TRAK)+IF(Kosovnica!H459=1,Kosovnica!C459+PRIBITEK_TRAK)+IF(Kosovnica!I459=1,Kosovnica!D459+PRIBITEK_TRAK)+IF(Kosovnica!J459=1,Kosovnica!D459+PRIBITEK_TRAK))/1000)*Kosovnica!E459,0)</f>
        <v>0</v>
      </c>
      <c r="Q456" s="78" t="str">
        <f t="shared" si="92"/>
        <v/>
      </c>
      <c r="R456" s="75"/>
      <c r="S456" s="77">
        <f>IF(X456=TRUE,((IF(Kosovnica!G459=2,Kosovnica!C459+PRIBITEK_TRAK)+IF(Kosovnica!H459=2,Kosovnica!C459+PRIBITEK_TRAK)+IF(Kosovnica!I459=2,Kosovnica!D459+PRIBITEK_TRAK)+IF(Kosovnica!J459=2,Kosovnica!D459+PRIBITEK_TRAK))/1000)*Kosovnica!E459,0)</f>
        <v>0</v>
      </c>
      <c r="T456" s="78" t="str">
        <f t="shared" si="93"/>
        <v/>
      </c>
      <c r="U456" s="47"/>
      <c r="V456" s="7" t="str">
        <f t="shared" si="94"/>
        <v/>
      </c>
      <c r="W456" s="7" t="str">
        <f t="shared" si="84"/>
        <v/>
      </c>
      <c r="X456" s="7" t="str" cm="1">
        <f t="array" ref="X456">IF(B456&lt;&gt;"",IF(SUMPRODUCT(--(ISNUMBER(SEARCH(LEPI36, Kosovnica!K459)))) &gt; 0, TRUE, FALSE),"")</f>
        <v/>
      </c>
      <c r="Z456" s="48" t="str">
        <f t="shared" si="95"/>
        <v/>
      </c>
      <c r="AA456" s="7">
        <f t="shared" si="96"/>
        <v>0</v>
      </c>
    </row>
    <row r="457" spans="1:27" ht="15" x14ac:dyDescent="0.2">
      <c r="A457" s="44">
        <f t="shared" si="85"/>
        <v>445</v>
      </c>
      <c r="B457" s="45" t="str">
        <f>IF(Kosovnica!B460&lt;&gt;"",Kosovnica!B460,"")</f>
        <v/>
      </c>
      <c r="C457" s="46" t="str">
        <f>IF(Kosovnica!L460&lt;&gt;"",Kosovnica!L460,"")</f>
        <v/>
      </c>
      <c r="D457" s="74" t="str">
        <f>IF(B457&lt;&gt;"",(((Kosovnica!C460)*(Kosovnica!D460))*Kosovnica!E460*(IF(X457=TRUE,2,1)))/1000000,"")</f>
        <v/>
      </c>
      <c r="E457" s="74" t="str">
        <f t="shared" si="86"/>
        <v/>
      </c>
      <c r="F457" s="80" t="str">
        <f t="shared" si="87"/>
        <v/>
      </c>
      <c r="G457" s="74" t="str">
        <f t="shared" si="88"/>
        <v/>
      </c>
      <c r="H457" s="76" t="str">
        <f t="shared" si="89"/>
        <v/>
      </c>
      <c r="I457" s="76"/>
      <c r="J457" s="77">
        <f>IF(X457=FALSE,((IF(Kosovnica!G460=1,Kosovnica!C460+PRIBITEK_TRAK)+IF(Kosovnica!H460=1,Kosovnica!C460+PRIBITEK_TRAK)+IF(Kosovnica!I460=1,Kosovnica!D460+PRIBITEK_TRAK)+IF(Kosovnica!J460=1,Kosovnica!D460+PRIBITEK_TRAK))/1000)*Kosovnica!E460,0)</f>
        <v>0</v>
      </c>
      <c r="K457" s="78" t="str">
        <f t="shared" si="90"/>
        <v/>
      </c>
      <c r="L457" s="75"/>
      <c r="M457" s="77">
        <f>IF(X457=FALSE,((IF(Kosovnica!G460=2,Kosovnica!C460+PRIBITEK_TRAK)+IF(Kosovnica!H460=2,Kosovnica!C460+PRIBITEK_TRAK)+IF(Kosovnica!I460=2,Kosovnica!D460+PRIBITEK_TRAK)+IF(Kosovnica!J460=2,Kosovnica!D460+PRIBITEK_TRAK))/1000)*Kosovnica!E460,0)</f>
        <v>0</v>
      </c>
      <c r="N457" s="78" t="str">
        <f t="shared" si="91"/>
        <v/>
      </c>
      <c r="O457" s="75"/>
      <c r="P457" s="77">
        <f>IF(X457=TRUE,((IF(Kosovnica!G460=1,Kosovnica!C460+PRIBITEK_TRAK)+IF(Kosovnica!H460=1,Kosovnica!C460+PRIBITEK_TRAK)+IF(Kosovnica!I460=1,Kosovnica!D460+PRIBITEK_TRAK)+IF(Kosovnica!J460=1,Kosovnica!D460+PRIBITEK_TRAK))/1000)*Kosovnica!E460,0)</f>
        <v>0</v>
      </c>
      <c r="Q457" s="78" t="str">
        <f t="shared" si="92"/>
        <v/>
      </c>
      <c r="R457" s="75"/>
      <c r="S457" s="77">
        <f>IF(X457=TRUE,((IF(Kosovnica!G460=2,Kosovnica!C460+PRIBITEK_TRAK)+IF(Kosovnica!H460=2,Kosovnica!C460+PRIBITEK_TRAK)+IF(Kosovnica!I460=2,Kosovnica!D460+PRIBITEK_TRAK)+IF(Kosovnica!J460=2,Kosovnica!D460+PRIBITEK_TRAK))/1000)*Kosovnica!E460,0)</f>
        <v>0</v>
      </c>
      <c r="T457" s="78" t="str">
        <f t="shared" si="93"/>
        <v/>
      </c>
      <c r="U457" s="47"/>
      <c r="V457" s="7" t="str">
        <f t="shared" si="94"/>
        <v/>
      </c>
      <c r="W457" s="7" t="str">
        <f t="shared" si="84"/>
        <v/>
      </c>
      <c r="X457" s="7" t="str" cm="1">
        <f t="array" ref="X457">IF(B457&lt;&gt;"",IF(SUMPRODUCT(--(ISNUMBER(SEARCH(LEPI36, Kosovnica!K460)))) &gt; 0, TRUE, FALSE),"")</f>
        <v/>
      </c>
      <c r="Z457" s="48" t="str">
        <f t="shared" si="95"/>
        <v/>
      </c>
      <c r="AA457" s="7">
        <f t="shared" si="96"/>
        <v>0</v>
      </c>
    </row>
    <row r="458" spans="1:27" ht="15" x14ac:dyDescent="0.2">
      <c r="A458" s="44">
        <f t="shared" si="85"/>
        <v>446</v>
      </c>
      <c r="B458" s="45" t="str">
        <f>IF(Kosovnica!B461&lt;&gt;"",Kosovnica!B461,"")</f>
        <v/>
      </c>
      <c r="C458" s="46" t="str">
        <f>IF(Kosovnica!L461&lt;&gt;"",Kosovnica!L461,"")</f>
        <v/>
      </c>
      <c r="D458" s="74" t="str">
        <f>IF(B458&lt;&gt;"",(((Kosovnica!C461)*(Kosovnica!D461))*Kosovnica!E461*(IF(X458=TRUE,2,1)))/1000000,"")</f>
        <v/>
      </c>
      <c r="E458" s="74" t="str">
        <f t="shared" si="86"/>
        <v/>
      </c>
      <c r="F458" s="80" t="str">
        <f t="shared" si="87"/>
        <v/>
      </c>
      <c r="G458" s="74" t="str">
        <f t="shared" si="88"/>
        <v/>
      </c>
      <c r="H458" s="76" t="str">
        <f t="shared" si="89"/>
        <v/>
      </c>
      <c r="I458" s="76"/>
      <c r="J458" s="77">
        <f>IF(X458=FALSE,((IF(Kosovnica!G461=1,Kosovnica!C461+PRIBITEK_TRAK)+IF(Kosovnica!H461=1,Kosovnica!C461+PRIBITEK_TRAK)+IF(Kosovnica!I461=1,Kosovnica!D461+PRIBITEK_TRAK)+IF(Kosovnica!J461=1,Kosovnica!D461+PRIBITEK_TRAK))/1000)*Kosovnica!E461,0)</f>
        <v>0</v>
      </c>
      <c r="K458" s="78" t="str">
        <f t="shared" si="90"/>
        <v/>
      </c>
      <c r="L458" s="75"/>
      <c r="M458" s="77">
        <f>IF(X458=FALSE,((IF(Kosovnica!G461=2,Kosovnica!C461+PRIBITEK_TRAK)+IF(Kosovnica!H461=2,Kosovnica!C461+PRIBITEK_TRAK)+IF(Kosovnica!I461=2,Kosovnica!D461+PRIBITEK_TRAK)+IF(Kosovnica!J461=2,Kosovnica!D461+PRIBITEK_TRAK))/1000)*Kosovnica!E461,0)</f>
        <v>0</v>
      </c>
      <c r="N458" s="78" t="str">
        <f t="shared" si="91"/>
        <v/>
      </c>
      <c r="O458" s="75"/>
      <c r="P458" s="77">
        <f>IF(X458=TRUE,((IF(Kosovnica!G461=1,Kosovnica!C461+PRIBITEK_TRAK)+IF(Kosovnica!H461=1,Kosovnica!C461+PRIBITEK_TRAK)+IF(Kosovnica!I461=1,Kosovnica!D461+PRIBITEK_TRAK)+IF(Kosovnica!J461=1,Kosovnica!D461+PRIBITEK_TRAK))/1000)*Kosovnica!E461,0)</f>
        <v>0</v>
      </c>
      <c r="Q458" s="78" t="str">
        <f t="shared" si="92"/>
        <v/>
      </c>
      <c r="R458" s="75"/>
      <c r="S458" s="77">
        <f>IF(X458=TRUE,((IF(Kosovnica!G461=2,Kosovnica!C461+PRIBITEK_TRAK)+IF(Kosovnica!H461=2,Kosovnica!C461+PRIBITEK_TRAK)+IF(Kosovnica!I461=2,Kosovnica!D461+PRIBITEK_TRAK)+IF(Kosovnica!J461=2,Kosovnica!D461+PRIBITEK_TRAK))/1000)*Kosovnica!E461,0)</f>
        <v>0</v>
      </c>
      <c r="T458" s="78" t="str">
        <f t="shared" si="93"/>
        <v/>
      </c>
      <c r="U458" s="47"/>
      <c r="V458" s="7" t="str">
        <f t="shared" si="94"/>
        <v/>
      </c>
      <c r="W458" s="7" t="str">
        <f t="shared" si="84"/>
        <v/>
      </c>
      <c r="X458" s="7" t="str" cm="1">
        <f t="array" ref="X458">IF(B458&lt;&gt;"",IF(SUMPRODUCT(--(ISNUMBER(SEARCH(LEPI36, Kosovnica!K461)))) &gt; 0, TRUE, FALSE),"")</f>
        <v/>
      </c>
      <c r="Z458" s="48" t="str">
        <f t="shared" si="95"/>
        <v/>
      </c>
      <c r="AA458" s="7">
        <f t="shared" si="96"/>
        <v>0</v>
      </c>
    </row>
    <row r="459" spans="1:27" ht="15" x14ac:dyDescent="0.2">
      <c r="A459" s="44">
        <f t="shared" si="85"/>
        <v>447</v>
      </c>
      <c r="B459" s="45" t="str">
        <f>IF(Kosovnica!B462&lt;&gt;"",Kosovnica!B462,"")</f>
        <v/>
      </c>
      <c r="C459" s="46" t="str">
        <f>IF(Kosovnica!L462&lt;&gt;"",Kosovnica!L462,"")</f>
        <v/>
      </c>
      <c r="D459" s="74" t="str">
        <f>IF(B459&lt;&gt;"",(((Kosovnica!C462)*(Kosovnica!D462))*Kosovnica!E462*(IF(X459=TRUE,2,1)))/1000000,"")</f>
        <v/>
      </c>
      <c r="E459" s="74" t="str">
        <f t="shared" si="86"/>
        <v/>
      </c>
      <c r="F459" s="80" t="str">
        <f t="shared" si="87"/>
        <v/>
      </c>
      <c r="G459" s="74" t="str">
        <f t="shared" si="88"/>
        <v/>
      </c>
      <c r="H459" s="76" t="str">
        <f t="shared" si="89"/>
        <v/>
      </c>
      <c r="I459" s="76"/>
      <c r="J459" s="77">
        <f>IF(X459=FALSE,((IF(Kosovnica!G462=1,Kosovnica!C462+PRIBITEK_TRAK)+IF(Kosovnica!H462=1,Kosovnica!C462+PRIBITEK_TRAK)+IF(Kosovnica!I462=1,Kosovnica!D462+PRIBITEK_TRAK)+IF(Kosovnica!J462=1,Kosovnica!D462+PRIBITEK_TRAK))/1000)*Kosovnica!E462,0)</f>
        <v>0</v>
      </c>
      <c r="K459" s="78" t="str">
        <f t="shared" si="90"/>
        <v/>
      </c>
      <c r="L459" s="75"/>
      <c r="M459" s="77">
        <f>IF(X459=FALSE,((IF(Kosovnica!G462=2,Kosovnica!C462+PRIBITEK_TRAK)+IF(Kosovnica!H462=2,Kosovnica!C462+PRIBITEK_TRAK)+IF(Kosovnica!I462=2,Kosovnica!D462+PRIBITEK_TRAK)+IF(Kosovnica!J462=2,Kosovnica!D462+PRIBITEK_TRAK))/1000)*Kosovnica!E462,0)</f>
        <v>0</v>
      </c>
      <c r="N459" s="78" t="str">
        <f t="shared" si="91"/>
        <v/>
      </c>
      <c r="O459" s="75"/>
      <c r="P459" s="77">
        <f>IF(X459=TRUE,((IF(Kosovnica!G462=1,Kosovnica!C462+PRIBITEK_TRAK)+IF(Kosovnica!H462=1,Kosovnica!C462+PRIBITEK_TRAK)+IF(Kosovnica!I462=1,Kosovnica!D462+PRIBITEK_TRAK)+IF(Kosovnica!J462=1,Kosovnica!D462+PRIBITEK_TRAK))/1000)*Kosovnica!E462,0)</f>
        <v>0</v>
      </c>
      <c r="Q459" s="78" t="str">
        <f t="shared" si="92"/>
        <v/>
      </c>
      <c r="R459" s="75"/>
      <c r="S459" s="77">
        <f>IF(X459=TRUE,((IF(Kosovnica!G462=2,Kosovnica!C462+PRIBITEK_TRAK)+IF(Kosovnica!H462=2,Kosovnica!C462+PRIBITEK_TRAK)+IF(Kosovnica!I462=2,Kosovnica!D462+PRIBITEK_TRAK)+IF(Kosovnica!J462=2,Kosovnica!D462+PRIBITEK_TRAK))/1000)*Kosovnica!E462,0)</f>
        <v>0</v>
      </c>
      <c r="T459" s="78" t="str">
        <f t="shared" si="93"/>
        <v/>
      </c>
      <c r="U459" s="47"/>
      <c r="V459" s="7" t="str">
        <f t="shared" si="94"/>
        <v/>
      </c>
      <c r="W459" s="7" t="str">
        <f t="shared" si="84"/>
        <v/>
      </c>
      <c r="X459" s="7" t="str" cm="1">
        <f t="array" ref="X459">IF(B459&lt;&gt;"",IF(SUMPRODUCT(--(ISNUMBER(SEARCH(LEPI36, Kosovnica!K462)))) &gt; 0, TRUE, FALSE),"")</f>
        <v/>
      </c>
      <c r="Z459" s="48" t="str">
        <f t="shared" si="95"/>
        <v/>
      </c>
      <c r="AA459" s="7">
        <f t="shared" si="96"/>
        <v>0</v>
      </c>
    </row>
    <row r="460" spans="1:27" ht="15" x14ac:dyDescent="0.2">
      <c r="A460" s="44">
        <f t="shared" si="85"/>
        <v>448</v>
      </c>
      <c r="B460" s="45" t="str">
        <f>IF(Kosovnica!B463&lt;&gt;"",Kosovnica!B463,"")</f>
        <v/>
      </c>
      <c r="C460" s="46" t="str">
        <f>IF(Kosovnica!L463&lt;&gt;"",Kosovnica!L463,"")</f>
        <v/>
      </c>
      <c r="D460" s="74" t="str">
        <f>IF(B460&lt;&gt;"",(((Kosovnica!C463)*(Kosovnica!D463))*Kosovnica!E463*(IF(X460=TRUE,2,1)))/1000000,"")</f>
        <v/>
      </c>
      <c r="E460" s="74" t="str">
        <f t="shared" si="86"/>
        <v/>
      </c>
      <c r="F460" s="80" t="str">
        <f t="shared" si="87"/>
        <v/>
      </c>
      <c r="G460" s="74" t="str">
        <f t="shared" si="88"/>
        <v/>
      </c>
      <c r="H460" s="76" t="str">
        <f t="shared" si="89"/>
        <v/>
      </c>
      <c r="I460" s="76"/>
      <c r="J460" s="77">
        <f>IF(X460=FALSE,((IF(Kosovnica!G463=1,Kosovnica!C463+PRIBITEK_TRAK)+IF(Kosovnica!H463=1,Kosovnica!C463+PRIBITEK_TRAK)+IF(Kosovnica!I463=1,Kosovnica!D463+PRIBITEK_TRAK)+IF(Kosovnica!J463=1,Kosovnica!D463+PRIBITEK_TRAK))/1000)*Kosovnica!E463,0)</f>
        <v>0</v>
      </c>
      <c r="K460" s="78" t="str">
        <f t="shared" si="90"/>
        <v/>
      </c>
      <c r="L460" s="75"/>
      <c r="M460" s="77">
        <f>IF(X460=FALSE,((IF(Kosovnica!G463=2,Kosovnica!C463+PRIBITEK_TRAK)+IF(Kosovnica!H463=2,Kosovnica!C463+PRIBITEK_TRAK)+IF(Kosovnica!I463=2,Kosovnica!D463+PRIBITEK_TRAK)+IF(Kosovnica!J463=2,Kosovnica!D463+PRIBITEK_TRAK))/1000)*Kosovnica!E463,0)</f>
        <v>0</v>
      </c>
      <c r="N460" s="78" t="str">
        <f t="shared" si="91"/>
        <v/>
      </c>
      <c r="O460" s="75"/>
      <c r="P460" s="77">
        <f>IF(X460=TRUE,((IF(Kosovnica!G463=1,Kosovnica!C463+PRIBITEK_TRAK)+IF(Kosovnica!H463=1,Kosovnica!C463+PRIBITEK_TRAK)+IF(Kosovnica!I463=1,Kosovnica!D463+PRIBITEK_TRAK)+IF(Kosovnica!J463=1,Kosovnica!D463+PRIBITEK_TRAK))/1000)*Kosovnica!E463,0)</f>
        <v>0</v>
      </c>
      <c r="Q460" s="78" t="str">
        <f t="shared" si="92"/>
        <v/>
      </c>
      <c r="R460" s="75"/>
      <c r="S460" s="77">
        <f>IF(X460=TRUE,((IF(Kosovnica!G463=2,Kosovnica!C463+PRIBITEK_TRAK)+IF(Kosovnica!H463=2,Kosovnica!C463+PRIBITEK_TRAK)+IF(Kosovnica!I463=2,Kosovnica!D463+PRIBITEK_TRAK)+IF(Kosovnica!J463=2,Kosovnica!D463+PRIBITEK_TRAK))/1000)*Kosovnica!E463,0)</f>
        <v>0</v>
      </c>
      <c r="T460" s="78" t="str">
        <f t="shared" si="93"/>
        <v/>
      </c>
      <c r="U460" s="47"/>
      <c r="V460" s="7" t="str">
        <f t="shared" si="94"/>
        <v/>
      </c>
      <c r="W460" s="7" t="str">
        <f t="shared" si="84"/>
        <v/>
      </c>
      <c r="X460" s="7" t="str" cm="1">
        <f t="array" ref="X460">IF(B460&lt;&gt;"",IF(SUMPRODUCT(--(ISNUMBER(SEARCH(LEPI36, Kosovnica!K463)))) &gt; 0, TRUE, FALSE),"")</f>
        <v/>
      </c>
      <c r="Z460" s="48" t="str">
        <f t="shared" si="95"/>
        <v/>
      </c>
      <c r="AA460" s="7">
        <f t="shared" si="96"/>
        <v>0</v>
      </c>
    </row>
    <row r="461" spans="1:27" ht="15" x14ac:dyDescent="0.2">
      <c r="A461" s="44">
        <f t="shared" si="85"/>
        <v>449</v>
      </c>
      <c r="B461" s="45" t="str">
        <f>IF(Kosovnica!B464&lt;&gt;"",Kosovnica!B464,"")</f>
        <v/>
      </c>
      <c r="C461" s="46" t="str">
        <f>IF(Kosovnica!L464&lt;&gt;"",Kosovnica!L464,"")</f>
        <v/>
      </c>
      <c r="D461" s="74" t="str">
        <f>IF(B461&lt;&gt;"",(((Kosovnica!C464)*(Kosovnica!D464))*Kosovnica!E464*(IF(X461=TRUE,2,1)))/1000000,"")</f>
        <v/>
      </c>
      <c r="E461" s="74" t="str">
        <f t="shared" si="86"/>
        <v/>
      </c>
      <c r="F461" s="80" t="str">
        <f t="shared" si="87"/>
        <v/>
      </c>
      <c r="G461" s="74" t="str">
        <f t="shared" si="88"/>
        <v/>
      </c>
      <c r="H461" s="76" t="str">
        <f t="shared" si="89"/>
        <v/>
      </c>
      <c r="I461" s="76"/>
      <c r="J461" s="77">
        <f>IF(X461=FALSE,((IF(Kosovnica!G464=1,Kosovnica!C464+PRIBITEK_TRAK)+IF(Kosovnica!H464=1,Kosovnica!C464+PRIBITEK_TRAK)+IF(Kosovnica!I464=1,Kosovnica!D464+PRIBITEK_TRAK)+IF(Kosovnica!J464=1,Kosovnica!D464+PRIBITEK_TRAK))/1000)*Kosovnica!E464,0)</f>
        <v>0</v>
      </c>
      <c r="K461" s="78" t="str">
        <f t="shared" si="90"/>
        <v/>
      </c>
      <c r="L461" s="75"/>
      <c r="M461" s="77">
        <f>IF(X461=FALSE,((IF(Kosovnica!G464=2,Kosovnica!C464+PRIBITEK_TRAK)+IF(Kosovnica!H464=2,Kosovnica!C464+PRIBITEK_TRAK)+IF(Kosovnica!I464=2,Kosovnica!D464+PRIBITEK_TRAK)+IF(Kosovnica!J464=2,Kosovnica!D464+PRIBITEK_TRAK))/1000)*Kosovnica!E464,0)</f>
        <v>0</v>
      </c>
      <c r="N461" s="78" t="str">
        <f t="shared" si="91"/>
        <v/>
      </c>
      <c r="O461" s="75"/>
      <c r="P461" s="77">
        <f>IF(X461=TRUE,((IF(Kosovnica!G464=1,Kosovnica!C464+PRIBITEK_TRAK)+IF(Kosovnica!H464=1,Kosovnica!C464+PRIBITEK_TRAK)+IF(Kosovnica!I464=1,Kosovnica!D464+PRIBITEK_TRAK)+IF(Kosovnica!J464=1,Kosovnica!D464+PRIBITEK_TRAK))/1000)*Kosovnica!E464,0)</f>
        <v>0</v>
      </c>
      <c r="Q461" s="78" t="str">
        <f t="shared" si="92"/>
        <v/>
      </c>
      <c r="R461" s="75"/>
      <c r="S461" s="77">
        <f>IF(X461=TRUE,((IF(Kosovnica!G464=2,Kosovnica!C464+PRIBITEK_TRAK)+IF(Kosovnica!H464=2,Kosovnica!C464+PRIBITEK_TRAK)+IF(Kosovnica!I464=2,Kosovnica!D464+PRIBITEK_TRAK)+IF(Kosovnica!J464=2,Kosovnica!D464+PRIBITEK_TRAK))/1000)*Kosovnica!E464,0)</f>
        <v>0</v>
      </c>
      <c r="T461" s="78" t="str">
        <f t="shared" si="93"/>
        <v/>
      </c>
      <c r="U461" s="47"/>
      <c r="V461" s="7" t="str">
        <f t="shared" si="94"/>
        <v/>
      </c>
      <c r="W461" s="7" t="str">
        <f t="shared" ref="W461:W498" si="97">IFERROR(IF(AND(VLOOKUP(B461,DEKORJI_PODATKI,6,FALSE)=18,X461=TRUE),36,VLOOKUP(B461,DEKORJI_PODATKI,6,FALSE)),"")</f>
        <v/>
      </c>
      <c r="X461" s="7" t="str" cm="1">
        <f t="array" ref="X461">IF(B461&lt;&gt;"",IF(SUMPRODUCT(--(ISNUMBER(SEARCH(LEPI36, Kosovnica!K464)))) &gt; 0, TRUE, FALSE),"")</f>
        <v/>
      </c>
      <c r="Z461" s="48" t="str">
        <f t="shared" si="95"/>
        <v/>
      </c>
      <c r="AA461" s="7">
        <f t="shared" si="96"/>
        <v>0</v>
      </c>
    </row>
    <row r="462" spans="1:27" ht="15" x14ac:dyDescent="0.2">
      <c r="A462" s="44">
        <f t="shared" ref="A462:A512" si="98">IF(ISNUMBER(A461),A461+1,1)</f>
        <v>450</v>
      </c>
      <c r="B462" s="45" t="str">
        <f>IF(Kosovnica!B465&lt;&gt;"",Kosovnica!B465,"")</f>
        <v/>
      </c>
      <c r="C462" s="46" t="str">
        <f>IF(Kosovnica!L465&lt;&gt;"",Kosovnica!L465,"")</f>
        <v/>
      </c>
      <c r="D462" s="74" t="str">
        <f>IF(B462&lt;&gt;"",(((Kosovnica!C465)*(Kosovnica!D465))*Kosovnica!E465*(IF(X462=TRUE,2,1)))/1000000,"")</f>
        <v/>
      </c>
      <c r="E462" s="74" t="str">
        <f t="shared" ref="E462:E512" si="99">IFERROR(IF(B462=B461,IFERROR(E461+D462,""),D462),"")</f>
        <v/>
      </c>
      <c r="F462" s="80" t="str">
        <f t="shared" ref="F462:F512" si="100">IFERROR(IF(B462=B463,"",CEILING(E462/(((VLOOKUP(B462,DEKORJI_PODATKI,4,FALSE)*VLOOKUP(B462,DEKORJI_PODATKI,5,FALSE))/1000000)*IF(VLOOKUP(B462,DEKORJI_PODATKI,2,FALSE)=1,Y_GRAIN,N_GRAIN)),0.5)),"")</f>
        <v/>
      </c>
      <c r="G462" s="74" t="str">
        <f t="shared" ref="G462:G512" si="101">IFERROR(F462*((VLOOKUP(B462,DEKORJI_PODATKI,4,FALSE)*VLOOKUP(B462,DEKORJI_PODATKI,5,FALSE))/1000000),"")</f>
        <v/>
      </c>
      <c r="H462" s="76" t="str">
        <f t="shared" ref="H462:H512" si="102">IFERROR(F462*VLOOKUP(B462,DEKORJI_PODATKI,7,FALSE),"")</f>
        <v/>
      </c>
      <c r="I462" s="76"/>
      <c r="J462" s="77">
        <f>IF(X462=FALSE,((IF(Kosovnica!G465=1,Kosovnica!C465+PRIBITEK_TRAK)+IF(Kosovnica!H465=1,Kosovnica!C465+PRIBITEK_TRAK)+IF(Kosovnica!I465=1,Kosovnica!D465+PRIBITEK_TRAK)+IF(Kosovnica!J465=1,Kosovnica!D465+PRIBITEK_TRAK))/1000)*Kosovnica!E465,0)</f>
        <v>0</v>
      </c>
      <c r="K462" s="78" t="str">
        <f t="shared" ref="K462:K512" si="103">IF(B462="","",IFERROR(IF(B462=B461,IFERROR(K461+J462,""),J462),""))</f>
        <v/>
      </c>
      <c r="L462" s="75"/>
      <c r="M462" s="77">
        <f>IF(X462=FALSE,((IF(Kosovnica!G465=2,Kosovnica!C465+PRIBITEK_TRAK)+IF(Kosovnica!H465=2,Kosovnica!C465+PRIBITEK_TRAK)+IF(Kosovnica!I465=2,Kosovnica!D465+PRIBITEK_TRAK)+IF(Kosovnica!J465=2,Kosovnica!D465+PRIBITEK_TRAK))/1000)*Kosovnica!E465,0)</f>
        <v>0</v>
      </c>
      <c r="N462" s="78" t="str">
        <f t="shared" ref="N462:N512" si="104">IF(B462="","",IFERROR(IF(B462=B461,IFERROR(N461+M462,0),M462),""))</f>
        <v/>
      </c>
      <c r="O462" s="75"/>
      <c r="P462" s="77">
        <f>IF(X462=TRUE,((IF(Kosovnica!G465=1,Kosovnica!C465+PRIBITEK_TRAK)+IF(Kosovnica!H465=1,Kosovnica!C465+PRIBITEK_TRAK)+IF(Kosovnica!I465=1,Kosovnica!D465+PRIBITEK_TRAK)+IF(Kosovnica!J465=1,Kosovnica!D465+PRIBITEK_TRAK))/1000)*Kosovnica!E465,0)</f>
        <v>0</v>
      </c>
      <c r="Q462" s="78" t="str">
        <f t="shared" ref="Q462:Q512" si="105">IF(B462="","",IFERROR(IF(B462=B461,IFERROR(Q461+P462,0),P462),""))</f>
        <v/>
      </c>
      <c r="R462" s="75"/>
      <c r="S462" s="77">
        <f>IF(X462=TRUE,((IF(Kosovnica!G465=2,Kosovnica!C465+PRIBITEK_TRAK)+IF(Kosovnica!H465=2,Kosovnica!C465+PRIBITEK_TRAK)+IF(Kosovnica!I465=2,Kosovnica!D465+PRIBITEK_TRAK)+IF(Kosovnica!J465=2,Kosovnica!D465+PRIBITEK_TRAK))/1000)*Kosovnica!E465,0)</f>
        <v>0</v>
      </c>
      <c r="T462" s="78" t="str">
        <f t="shared" ref="T462:T512" si="106">IF(B462="","",IFERROR(IF(B462=B461,IFERROR(T461+S462,0),S462),""))</f>
        <v/>
      </c>
      <c r="U462" s="47"/>
      <c r="V462" s="7" t="str">
        <f t="shared" ref="V462:V495" si="107">IF(B462="","",IF(B462=B463,FALSE,TRUE))</f>
        <v/>
      </c>
      <c r="W462" s="7" t="str">
        <f t="shared" si="97"/>
        <v/>
      </c>
      <c r="X462" s="7" t="str" cm="1">
        <f t="array" ref="X462">IF(B462&lt;&gt;"",IF(SUMPRODUCT(--(ISNUMBER(SEARCH(LEPI36, Kosovnica!K465)))) &gt; 0, TRUE, FALSE),"")</f>
        <v/>
      </c>
      <c r="Z462" s="48" t="str">
        <f t="shared" ref="Z462:Z512" si="108">IF(X462=TRUE,(E462/2),"")</f>
        <v/>
      </c>
      <c r="AA462" s="7">
        <f t="shared" ref="AA462:AA512" si="109">IFERROR(IF(V462=TRUE,AA461+K462+N462+Q462+T462,0),0)</f>
        <v>0</v>
      </c>
    </row>
    <row r="463" spans="1:27" ht="15" x14ac:dyDescent="0.2">
      <c r="A463" s="44">
        <f t="shared" si="98"/>
        <v>451</v>
      </c>
      <c r="B463" s="45" t="str">
        <f>IF(Kosovnica!B466&lt;&gt;"",Kosovnica!B466,"")</f>
        <v/>
      </c>
      <c r="C463" s="46" t="str">
        <f>IF(Kosovnica!L466&lt;&gt;"",Kosovnica!L466,"")</f>
        <v/>
      </c>
      <c r="D463" s="74" t="str">
        <f>IF(B463&lt;&gt;"",(((Kosovnica!C466)*(Kosovnica!D466))*Kosovnica!E466*(IF(X463=TRUE,2,1)))/1000000,"")</f>
        <v/>
      </c>
      <c r="E463" s="74" t="str">
        <f t="shared" si="99"/>
        <v/>
      </c>
      <c r="F463" s="80" t="str">
        <f t="shared" si="100"/>
        <v/>
      </c>
      <c r="G463" s="74" t="str">
        <f t="shared" si="101"/>
        <v/>
      </c>
      <c r="H463" s="76" t="str">
        <f t="shared" si="102"/>
        <v/>
      </c>
      <c r="I463" s="76"/>
      <c r="J463" s="77">
        <f>IF(X463=FALSE,((IF(Kosovnica!G466=1,Kosovnica!C466+PRIBITEK_TRAK)+IF(Kosovnica!H466=1,Kosovnica!C466+PRIBITEK_TRAK)+IF(Kosovnica!I466=1,Kosovnica!D466+PRIBITEK_TRAK)+IF(Kosovnica!J466=1,Kosovnica!D466+PRIBITEK_TRAK))/1000)*Kosovnica!E466,0)</f>
        <v>0</v>
      </c>
      <c r="K463" s="78" t="str">
        <f t="shared" si="103"/>
        <v/>
      </c>
      <c r="L463" s="75"/>
      <c r="M463" s="77">
        <f>IF(X463=FALSE,((IF(Kosovnica!G466=2,Kosovnica!C466+PRIBITEK_TRAK)+IF(Kosovnica!H466=2,Kosovnica!C466+PRIBITEK_TRAK)+IF(Kosovnica!I466=2,Kosovnica!D466+PRIBITEK_TRAK)+IF(Kosovnica!J466=2,Kosovnica!D466+PRIBITEK_TRAK))/1000)*Kosovnica!E466,0)</f>
        <v>0</v>
      </c>
      <c r="N463" s="78" t="str">
        <f t="shared" si="104"/>
        <v/>
      </c>
      <c r="O463" s="75"/>
      <c r="P463" s="77">
        <f>IF(X463=TRUE,((IF(Kosovnica!G466=1,Kosovnica!C466+PRIBITEK_TRAK)+IF(Kosovnica!H466=1,Kosovnica!C466+PRIBITEK_TRAK)+IF(Kosovnica!I466=1,Kosovnica!D466+PRIBITEK_TRAK)+IF(Kosovnica!J466=1,Kosovnica!D466+PRIBITEK_TRAK))/1000)*Kosovnica!E466,0)</f>
        <v>0</v>
      </c>
      <c r="Q463" s="78" t="str">
        <f t="shared" si="105"/>
        <v/>
      </c>
      <c r="R463" s="75"/>
      <c r="S463" s="77">
        <f>IF(X463=TRUE,((IF(Kosovnica!G466=2,Kosovnica!C466+PRIBITEK_TRAK)+IF(Kosovnica!H466=2,Kosovnica!C466+PRIBITEK_TRAK)+IF(Kosovnica!I466=2,Kosovnica!D466+PRIBITEK_TRAK)+IF(Kosovnica!J466=2,Kosovnica!D466+PRIBITEK_TRAK))/1000)*Kosovnica!E466,0)</f>
        <v>0</v>
      </c>
      <c r="T463" s="78" t="str">
        <f t="shared" si="106"/>
        <v/>
      </c>
      <c r="U463" s="47"/>
      <c r="V463" s="7" t="str">
        <f t="shared" si="107"/>
        <v/>
      </c>
      <c r="W463" s="7" t="str">
        <f t="shared" si="97"/>
        <v/>
      </c>
      <c r="X463" s="7" t="str" cm="1">
        <f t="array" ref="X463">IF(B463&lt;&gt;"",IF(SUMPRODUCT(--(ISNUMBER(SEARCH(LEPI36, Kosovnica!K466)))) &gt; 0, TRUE, FALSE),"")</f>
        <v/>
      </c>
      <c r="Z463" s="48" t="str">
        <f t="shared" si="108"/>
        <v/>
      </c>
      <c r="AA463" s="7">
        <f t="shared" si="109"/>
        <v>0</v>
      </c>
    </row>
    <row r="464" spans="1:27" ht="15" x14ac:dyDescent="0.2">
      <c r="A464" s="44">
        <f t="shared" si="98"/>
        <v>452</v>
      </c>
      <c r="B464" s="45" t="str">
        <f>IF(Kosovnica!B467&lt;&gt;"",Kosovnica!B467,"")</f>
        <v/>
      </c>
      <c r="C464" s="46" t="str">
        <f>IF(Kosovnica!L467&lt;&gt;"",Kosovnica!L467,"")</f>
        <v/>
      </c>
      <c r="D464" s="74" t="str">
        <f>IF(B464&lt;&gt;"",(((Kosovnica!C467)*(Kosovnica!D467))*Kosovnica!E467*(IF(X464=TRUE,2,1)))/1000000,"")</f>
        <v/>
      </c>
      <c r="E464" s="74" t="str">
        <f t="shared" si="99"/>
        <v/>
      </c>
      <c r="F464" s="80" t="str">
        <f t="shared" si="100"/>
        <v/>
      </c>
      <c r="G464" s="74" t="str">
        <f t="shared" si="101"/>
        <v/>
      </c>
      <c r="H464" s="76" t="str">
        <f t="shared" si="102"/>
        <v/>
      </c>
      <c r="I464" s="76"/>
      <c r="J464" s="77">
        <f>IF(X464=FALSE,((IF(Kosovnica!G467=1,Kosovnica!C467+PRIBITEK_TRAK)+IF(Kosovnica!H467=1,Kosovnica!C467+PRIBITEK_TRAK)+IF(Kosovnica!I467=1,Kosovnica!D467+PRIBITEK_TRAK)+IF(Kosovnica!J467=1,Kosovnica!D467+PRIBITEK_TRAK))/1000)*Kosovnica!E467,0)</f>
        <v>0</v>
      </c>
      <c r="K464" s="78" t="str">
        <f t="shared" si="103"/>
        <v/>
      </c>
      <c r="L464" s="75"/>
      <c r="M464" s="77">
        <f>IF(X464=FALSE,((IF(Kosovnica!G467=2,Kosovnica!C467+PRIBITEK_TRAK)+IF(Kosovnica!H467=2,Kosovnica!C467+PRIBITEK_TRAK)+IF(Kosovnica!I467=2,Kosovnica!D467+PRIBITEK_TRAK)+IF(Kosovnica!J467=2,Kosovnica!D467+PRIBITEK_TRAK))/1000)*Kosovnica!E467,0)</f>
        <v>0</v>
      </c>
      <c r="N464" s="78" t="str">
        <f t="shared" si="104"/>
        <v/>
      </c>
      <c r="O464" s="75"/>
      <c r="P464" s="77">
        <f>IF(X464=TRUE,((IF(Kosovnica!G467=1,Kosovnica!C467+PRIBITEK_TRAK)+IF(Kosovnica!H467=1,Kosovnica!C467+PRIBITEK_TRAK)+IF(Kosovnica!I467=1,Kosovnica!D467+PRIBITEK_TRAK)+IF(Kosovnica!J467=1,Kosovnica!D467+PRIBITEK_TRAK))/1000)*Kosovnica!E467,0)</f>
        <v>0</v>
      </c>
      <c r="Q464" s="78" t="str">
        <f t="shared" si="105"/>
        <v/>
      </c>
      <c r="R464" s="75"/>
      <c r="S464" s="77">
        <f>IF(X464=TRUE,((IF(Kosovnica!G467=2,Kosovnica!C467+PRIBITEK_TRAK)+IF(Kosovnica!H467=2,Kosovnica!C467+PRIBITEK_TRAK)+IF(Kosovnica!I467=2,Kosovnica!D467+PRIBITEK_TRAK)+IF(Kosovnica!J467=2,Kosovnica!D467+PRIBITEK_TRAK))/1000)*Kosovnica!E467,0)</f>
        <v>0</v>
      </c>
      <c r="T464" s="78" t="str">
        <f t="shared" si="106"/>
        <v/>
      </c>
      <c r="U464" s="47"/>
      <c r="V464" s="7" t="str">
        <f t="shared" si="107"/>
        <v/>
      </c>
      <c r="W464" s="7" t="str">
        <f t="shared" si="97"/>
        <v/>
      </c>
      <c r="X464" s="7" t="str" cm="1">
        <f t="array" ref="X464">IF(B464&lt;&gt;"",IF(SUMPRODUCT(--(ISNUMBER(SEARCH(LEPI36, Kosovnica!K467)))) &gt; 0, TRUE, FALSE),"")</f>
        <v/>
      </c>
      <c r="Z464" s="48" t="str">
        <f t="shared" si="108"/>
        <v/>
      </c>
      <c r="AA464" s="7">
        <f t="shared" si="109"/>
        <v>0</v>
      </c>
    </row>
    <row r="465" spans="1:27" ht="15" x14ac:dyDescent="0.2">
      <c r="A465" s="44">
        <f t="shared" si="98"/>
        <v>453</v>
      </c>
      <c r="B465" s="45" t="str">
        <f>IF(Kosovnica!B468&lt;&gt;"",Kosovnica!B468,"")</f>
        <v/>
      </c>
      <c r="C465" s="46" t="str">
        <f>IF(Kosovnica!L468&lt;&gt;"",Kosovnica!L468,"")</f>
        <v/>
      </c>
      <c r="D465" s="74" t="str">
        <f>IF(B465&lt;&gt;"",(((Kosovnica!C468)*(Kosovnica!D468))*Kosovnica!E468*(IF(X465=TRUE,2,1)))/1000000,"")</f>
        <v/>
      </c>
      <c r="E465" s="74" t="str">
        <f t="shared" si="99"/>
        <v/>
      </c>
      <c r="F465" s="80" t="str">
        <f t="shared" si="100"/>
        <v/>
      </c>
      <c r="G465" s="74" t="str">
        <f t="shared" si="101"/>
        <v/>
      </c>
      <c r="H465" s="76" t="str">
        <f t="shared" si="102"/>
        <v/>
      </c>
      <c r="I465" s="76"/>
      <c r="J465" s="77">
        <f>IF(X465=FALSE,((IF(Kosovnica!G468=1,Kosovnica!C468+PRIBITEK_TRAK)+IF(Kosovnica!H468=1,Kosovnica!C468+PRIBITEK_TRAK)+IF(Kosovnica!I468=1,Kosovnica!D468+PRIBITEK_TRAK)+IF(Kosovnica!J468=1,Kosovnica!D468+PRIBITEK_TRAK))/1000)*Kosovnica!E468,0)</f>
        <v>0</v>
      </c>
      <c r="K465" s="78" t="str">
        <f t="shared" si="103"/>
        <v/>
      </c>
      <c r="L465" s="75"/>
      <c r="M465" s="77">
        <f>IF(X465=FALSE,((IF(Kosovnica!G468=2,Kosovnica!C468+PRIBITEK_TRAK)+IF(Kosovnica!H468=2,Kosovnica!C468+PRIBITEK_TRAK)+IF(Kosovnica!I468=2,Kosovnica!D468+PRIBITEK_TRAK)+IF(Kosovnica!J468=2,Kosovnica!D468+PRIBITEK_TRAK))/1000)*Kosovnica!E468,0)</f>
        <v>0</v>
      </c>
      <c r="N465" s="78" t="str">
        <f t="shared" si="104"/>
        <v/>
      </c>
      <c r="O465" s="75"/>
      <c r="P465" s="77">
        <f>IF(X465=TRUE,((IF(Kosovnica!G468=1,Kosovnica!C468+PRIBITEK_TRAK)+IF(Kosovnica!H468=1,Kosovnica!C468+PRIBITEK_TRAK)+IF(Kosovnica!I468=1,Kosovnica!D468+PRIBITEK_TRAK)+IF(Kosovnica!J468=1,Kosovnica!D468+PRIBITEK_TRAK))/1000)*Kosovnica!E468,0)</f>
        <v>0</v>
      </c>
      <c r="Q465" s="78" t="str">
        <f t="shared" si="105"/>
        <v/>
      </c>
      <c r="R465" s="75"/>
      <c r="S465" s="77">
        <f>IF(X465=TRUE,((IF(Kosovnica!G468=2,Kosovnica!C468+PRIBITEK_TRAK)+IF(Kosovnica!H468=2,Kosovnica!C468+PRIBITEK_TRAK)+IF(Kosovnica!I468=2,Kosovnica!D468+PRIBITEK_TRAK)+IF(Kosovnica!J468=2,Kosovnica!D468+PRIBITEK_TRAK))/1000)*Kosovnica!E468,0)</f>
        <v>0</v>
      </c>
      <c r="T465" s="78" t="str">
        <f t="shared" si="106"/>
        <v/>
      </c>
      <c r="U465" s="47"/>
      <c r="V465" s="7" t="str">
        <f t="shared" si="107"/>
        <v/>
      </c>
      <c r="W465" s="7" t="str">
        <f t="shared" si="97"/>
        <v/>
      </c>
      <c r="X465" s="7" t="str" cm="1">
        <f t="array" ref="X465">IF(B465&lt;&gt;"",IF(SUMPRODUCT(--(ISNUMBER(SEARCH(LEPI36, Kosovnica!K468)))) &gt; 0, TRUE, FALSE),"")</f>
        <v/>
      </c>
      <c r="Z465" s="48" t="str">
        <f t="shared" si="108"/>
        <v/>
      </c>
      <c r="AA465" s="7">
        <f t="shared" si="109"/>
        <v>0</v>
      </c>
    </row>
    <row r="466" spans="1:27" ht="15" x14ac:dyDescent="0.2">
      <c r="A466" s="44">
        <f t="shared" si="98"/>
        <v>454</v>
      </c>
      <c r="B466" s="45" t="str">
        <f>IF(Kosovnica!B469&lt;&gt;"",Kosovnica!B469,"")</f>
        <v/>
      </c>
      <c r="C466" s="46" t="str">
        <f>IF(Kosovnica!L469&lt;&gt;"",Kosovnica!L469,"")</f>
        <v/>
      </c>
      <c r="D466" s="74" t="str">
        <f>IF(B466&lt;&gt;"",(((Kosovnica!C469)*(Kosovnica!D469))*Kosovnica!E469*(IF(X466=TRUE,2,1)))/1000000,"")</f>
        <v/>
      </c>
      <c r="E466" s="74" t="str">
        <f t="shared" si="99"/>
        <v/>
      </c>
      <c r="F466" s="80" t="str">
        <f t="shared" si="100"/>
        <v/>
      </c>
      <c r="G466" s="74" t="str">
        <f t="shared" si="101"/>
        <v/>
      </c>
      <c r="H466" s="76" t="str">
        <f t="shared" si="102"/>
        <v/>
      </c>
      <c r="I466" s="76"/>
      <c r="J466" s="77">
        <f>IF(X466=FALSE,((IF(Kosovnica!G469=1,Kosovnica!C469+PRIBITEK_TRAK)+IF(Kosovnica!H469=1,Kosovnica!C469+PRIBITEK_TRAK)+IF(Kosovnica!I469=1,Kosovnica!D469+PRIBITEK_TRAK)+IF(Kosovnica!J469=1,Kosovnica!D469+PRIBITEK_TRAK))/1000)*Kosovnica!E469,0)</f>
        <v>0</v>
      </c>
      <c r="K466" s="78" t="str">
        <f t="shared" si="103"/>
        <v/>
      </c>
      <c r="L466" s="75"/>
      <c r="M466" s="77">
        <f>IF(X466=FALSE,((IF(Kosovnica!G469=2,Kosovnica!C469+PRIBITEK_TRAK)+IF(Kosovnica!H469=2,Kosovnica!C469+PRIBITEK_TRAK)+IF(Kosovnica!I469=2,Kosovnica!D469+PRIBITEK_TRAK)+IF(Kosovnica!J469=2,Kosovnica!D469+PRIBITEK_TRAK))/1000)*Kosovnica!E469,0)</f>
        <v>0</v>
      </c>
      <c r="N466" s="78" t="str">
        <f t="shared" si="104"/>
        <v/>
      </c>
      <c r="O466" s="75"/>
      <c r="P466" s="77">
        <f>IF(X466=TRUE,((IF(Kosovnica!G469=1,Kosovnica!C469+PRIBITEK_TRAK)+IF(Kosovnica!H469=1,Kosovnica!C469+PRIBITEK_TRAK)+IF(Kosovnica!I469=1,Kosovnica!D469+PRIBITEK_TRAK)+IF(Kosovnica!J469=1,Kosovnica!D469+PRIBITEK_TRAK))/1000)*Kosovnica!E469,0)</f>
        <v>0</v>
      </c>
      <c r="Q466" s="78" t="str">
        <f t="shared" si="105"/>
        <v/>
      </c>
      <c r="R466" s="75"/>
      <c r="S466" s="77">
        <f>IF(X466=TRUE,((IF(Kosovnica!G469=2,Kosovnica!C469+PRIBITEK_TRAK)+IF(Kosovnica!H469=2,Kosovnica!C469+PRIBITEK_TRAK)+IF(Kosovnica!I469=2,Kosovnica!D469+PRIBITEK_TRAK)+IF(Kosovnica!J469=2,Kosovnica!D469+PRIBITEK_TRAK))/1000)*Kosovnica!E469,0)</f>
        <v>0</v>
      </c>
      <c r="T466" s="78" t="str">
        <f t="shared" si="106"/>
        <v/>
      </c>
      <c r="U466" s="47"/>
      <c r="V466" s="7" t="str">
        <f t="shared" si="107"/>
        <v/>
      </c>
      <c r="W466" s="7" t="str">
        <f t="shared" si="97"/>
        <v/>
      </c>
      <c r="X466" s="7" t="str" cm="1">
        <f t="array" ref="X466">IF(B466&lt;&gt;"",IF(SUMPRODUCT(--(ISNUMBER(SEARCH(LEPI36, Kosovnica!K469)))) &gt; 0, TRUE, FALSE),"")</f>
        <v/>
      </c>
      <c r="Z466" s="48" t="str">
        <f t="shared" si="108"/>
        <v/>
      </c>
      <c r="AA466" s="7">
        <f t="shared" si="109"/>
        <v>0</v>
      </c>
    </row>
    <row r="467" spans="1:27" ht="15" x14ac:dyDescent="0.2">
      <c r="A467" s="44">
        <f t="shared" si="98"/>
        <v>455</v>
      </c>
      <c r="B467" s="45" t="str">
        <f>IF(Kosovnica!B470&lt;&gt;"",Kosovnica!B470,"")</f>
        <v/>
      </c>
      <c r="C467" s="46" t="str">
        <f>IF(Kosovnica!L470&lt;&gt;"",Kosovnica!L470,"")</f>
        <v/>
      </c>
      <c r="D467" s="74" t="str">
        <f>IF(B467&lt;&gt;"",(((Kosovnica!C470)*(Kosovnica!D470))*Kosovnica!E470*(IF(X467=TRUE,2,1)))/1000000,"")</f>
        <v/>
      </c>
      <c r="E467" s="74" t="str">
        <f t="shared" si="99"/>
        <v/>
      </c>
      <c r="F467" s="80" t="str">
        <f t="shared" si="100"/>
        <v/>
      </c>
      <c r="G467" s="74" t="str">
        <f t="shared" si="101"/>
        <v/>
      </c>
      <c r="H467" s="76" t="str">
        <f t="shared" si="102"/>
        <v/>
      </c>
      <c r="I467" s="76"/>
      <c r="J467" s="77">
        <f>IF(X467=FALSE,((IF(Kosovnica!G470=1,Kosovnica!C470+PRIBITEK_TRAK)+IF(Kosovnica!H470=1,Kosovnica!C470+PRIBITEK_TRAK)+IF(Kosovnica!I470=1,Kosovnica!D470+PRIBITEK_TRAK)+IF(Kosovnica!J470=1,Kosovnica!D470+PRIBITEK_TRAK))/1000)*Kosovnica!E470,0)</f>
        <v>0</v>
      </c>
      <c r="K467" s="78" t="str">
        <f t="shared" si="103"/>
        <v/>
      </c>
      <c r="L467" s="75"/>
      <c r="M467" s="77">
        <f>IF(X467=FALSE,((IF(Kosovnica!G470=2,Kosovnica!C470+PRIBITEK_TRAK)+IF(Kosovnica!H470=2,Kosovnica!C470+PRIBITEK_TRAK)+IF(Kosovnica!I470=2,Kosovnica!D470+PRIBITEK_TRAK)+IF(Kosovnica!J470=2,Kosovnica!D470+PRIBITEK_TRAK))/1000)*Kosovnica!E470,0)</f>
        <v>0</v>
      </c>
      <c r="N467" s="78" t="str">
        <f t="shared" si="104"/>
        <v/>
      </c>
      <c r="O467" s="75"/>
      <c r="P467" s="77">
        <f>IF(X467=TRUE,((IF(Kosovnica!G470=1,Kosovnica!C470+PRIBITEK_TRAK)+IF(Kosovnica!H470=1,Kosovnica!C470+PRIBITEK_TRAK)+IF(Kosovnica!I470=1,Kosovnica!D470+PRIBITEK_TRAK)+IF(Kosovnica!J470=1,Kosovnica!D470+PRIBITEK_TRAK))/1000)*Kosovnica!E470,0)</f>
        <v>0</v>
      </c>
      <c r="Q467" s="78" t="str">
        <f t="shared" si="105"/>
        <v/>
      </c>
      <c r="R467" s="75"/>
      <c r="S467" s="77">
        <f>IF(X467=TRUE,((IF(Kosovnica!G470=2,Kosovnica!C470+PRIBITEK_TRAK)+IF(Kosovnica!H470=2,Kosovnica!C470+PRIBITEK_TRAK)+IF(Kosovnica!I470=2,Kosovnica!D470+PRIBITEK_TRAK)+IF(Kosovnica!J470=2,Kosovnica!D470+PRIBITEK_TRAK))/1000)*Kosovnica!E470,0)</f>
        <v>0</v>
      </c>
      <c r="T467" s="78" t="str">
        <f t="shared" si="106"/>
        <v/>
      </c>
      <c r="U467" s="47"/>
      <c r="V467" s="7" t="str">
        <f t="shared" si="107"/>
        <v/>
      </c>
      <c r="W467" s="7" t="str">
        <f t="shared" si="97"/>
        <v/>
      </c>
      <c r="X467" s="7" t="str" cm="1">
        <f t="array" ref="X467">IF(B467&lt;&gt;"",IF(SUMPRODUCT(--(ISNUMBER(SEARCH(LEPI36, Kosovnica!K470)))) &gt; 0, TRUE, FALSE),"")</f>
        <v/>
      </c>
      <c r="Z467" s="48" t="str">
        <f t="shared" si="108"/>
        <v/>
      </c>
      <c r="AA467" s="7">
        <f t="shared" si="109"/>
        <v>0</v>
      </c>
    </row>
    <row r="468" spans="1:27" ht="15" x14ac:dyDescent="0.2">
      <c r="A468" s="44">
        <f t="shared" si="98"/>
        <v>456</v>
      </c>
      <c r="B468" s="45" t="str">
        <f>IF(Kosovnica!B471&lt;&gt;"",Kosovnica!B471,"")</f>
        <v/>
      </c>
      <c r="C468" s="46" t="str">
        <f>IF(Kosovnica!L471&lt;&gt;"",Kosovnica!L471,"")</f>
        <v/>
      </c>
      <c r="D468" s="74" t="str">
        <f>IF(B468&lt;&gt;"",(((Kosovnica!C471)*(Kosovnica!D471))*Kosovnica!E471*(IF(X468=TRUE,2,1)))/1000000,"")</f>
        <v/>
      </c>
      <c r="E468" s="74" t="str">
        <f t="shared" si="99"/>
        <v/>
      </c>
      <c r="F468" s="80" t="str">
        <f t="shared" si="100"/>
        <v/>
      </c>
      <c r="G468" s="74" t="str">
        <f t="shared" si="101"/>
        <v/>
      </c>
      <c r="H468" s="76" t="str">
        <f t="shared" si="102"/>
        <v/>
      </c>
      <c r="I468" s="76"/>
      <c r="J468" s="77">
        <f>IF(X468=FALSE,((IF(Kosovnica!G471=1,Kosovnica!C471+PRIBITEK_TRAK)+IF(Kosovnica!H471=1,Kosovnica!C471+PRIBITEK_TRAK)+IF(Kosovnica!I471=1,Kosovnica!D471+PRIBITEK_TRAK)+IF(Kosovnica!J471=1,Kosovnica!D471+PRIBITEK_TRAK))/1000)*Kosovnica!E471,0)</f>
        <v>0</v>
      </c>
      <c r="K468" s="78" t="str">
        <f t="shared" si="103"/>
        <v/>
      </c>
      <c r="L468" s="75"/>
      <c r="M468" s="77">
        <f>IF(X468=FALSE,((IF(Kosovnica!G471=2,Kosovnica!C471+PRIBITEK_TRAK)+IF(Kosovnica!H471=2,Kosovnica!C471+PRIBITEK_TRAK)+IF(Kosovnica!I471=2,Kosovnica!D471+PRIBITEK_TRAK)+IF(Kosovnica!J471=2,Kosovnica!D471+PRIBITEK_TRAK))/1000)*Kosovnica!E471,0)</f>
        <v>0</v>
      </c>
      <c r="N468" s="78" t="str">
        <f t="shared" si="104"/>
        <v/>
      </c>
      <c r="O468" s="75"/>
      <c r="P468" s="77">
        <f>IF(X468=TRUE,((IF(Kosovnica!G471=1,Kosovnica!C471+PRIBITEK_TRAK)+IF(Kosovnica!H471=1,Kosovnica!C471+PRIBITEK_TRAK)+IF(Kosovnica!I471=1,Kosovnica!D471+PRIBITEK_TRAK)+IF(Kosovnica!J471=1,Kosovnica!D471+PRIBITEK_TRAK))/1000)*Kosovnica!E471,0)</f>
        <v>0</v>
      </c>
      <c r="Q468" s="78" t="str">
        <f t="shared" si="105"/>
        <v/>
      </c>
      <c r="R468" s="75"/>
      <c r="S468" s="77">
        <f>IF(X468=TRUE,((IF(Kosovnica!G471=2,Kosovnica!C471+PRIBITEK_TRAK)+IF(Kosovnica!H471=2,Kosovnica!C471+PRIBITEK_TRAK)+IF(Kosovnica!I471=2,Kosovnica!D471+PRIBITEK_TRAK)+IF(Kosovnica!J471=2,Kosovnica!D471+PRIBITEK_TRAK))/1000)*Kosovnica!E471,0)</f>
        <v>0</v>
      </c>
      <c r="T468" s="78" t="str">
        <f t="shared" si="106"/>
        <v/>
      </c>
      <c r="U468" s="47"/>
      <c r="V468" s="7" t="str">
        <f t="shared" si="107"/>
        <v/>
      </c>
      <c r="W468" s="7" t="str">
        <f t="shared" si="97"/>
        <v/>
      </c>
      <c r="X468" s="7" t="str" cm="1">
        <f t="array" ref="X468">IF(B468&lt;&gt;"",IF(SUMPRODUCT(--(ISNUMBER(SEARCH(LEPI36, Kosovnica!K471)))) &gt; 0, TRUE, FALSE),"")</f>
        <v/>
      </c>
      <c r="Z468" s="48" t="str">
        <f t="shared" si="108"/>
        <v/>
      </c>
      <c r="AA468" s="7">
        <f t="shared" si="109"/>
        <v>0</v>
      </c>
    </row>
    <row r="469" spans="1:27" ht="15" x14ac:dyDescent="0.2">
      <c r="A469" s="44">
        <f t="shared" si="98"/>
        <v>457</v>
      </c>
      <c r="B469" s="45" t="str">
        <f>IF(Kosovnica!B472&lt;&gt;"",Kosovnica!B472,"")</f>
        <v/>
      </c>
      <c r="C469" s="46" t="str">
        <f>IF(Kosovnica!L472&lt;&gt;"",Kosovnica!L472,"")</f>
        <v/>
      </c>
      <c r="D469" s="74" t="str">
        <f>IF(B469&lt;&gt;"",(((Kosovnica!C472)*(Kosovnica!D472))*Kosovnica!E472*(IF(X469=TRUE,2,1)))/1000000,"")</f>
        <v/>
      </c>
      <c r="E469" s="74" t="str">
        <f t="shared" si="99"/>
        <v/>
      </c>
      <c r="F469" s="80" t="str">
        <f t="shared" si="100"/>
        <v/>
      </c>
      <c r="G469" s="74" t="str">
        <f t="shared" si="101"/>
        <v/>
      </c>
      <c r="H469" s="76" t="str">
        <f t="shared" si="102"/>
        <v/>
      </c>
      <c r="I469" s="76"/>
      <c r="J469" s="77">
        <f>IF(X469=FALSE,((IF(Kosovnica!G472=1,Kosovnica!C472+PRIBITEK_TRAK)+IF(Kosovnica!H472=1,Kosovnica!C472+PRIBITEK_TRAK)+IF(Kosovnica!I472=1,Kosovnica!D472+PRIBITEK_TRAK)+IF(Kosovnica!J472=1,Kosovnica!D472+PRIBITEK_TRAK))/1000)*Kosovnica!E472,0)</f>
        <v>0</v>
      </c>
      <c r="K469" s="78" t="str">
        <f t="shared" si="103"/>
        <v/>
      </c>
      <c r="L469" s="75"/>
      <c r="M469" s="77">
        <f>IF(X469=FALSE,((IF(Kosovnica!G472=2,Kosovnica!C472+PRIBITEK_TRAK)+IF(Kosovnica!H472=2,Kosovnica!C472+PRIBITEK_TRAK)+IF(Kosovnica!I472=2,Kosovnica!D472+PRIBITEK_TRAK)+IF(Kosovnica!J472=2,Kosovnica!D472+PRIBITEK_TRAK))/1000)*Kosovnica!E472,0)</f>
        <v>0</v>
      </c>
      <c r="N469" s="78" t="str">
        <f t="shared" si="104"/>
        <v/>
      </c>
      <c r="O469" s="75"/>
      <c r="P469" s="77">
        <f>IF(X469=TRUE,((IF(Kosovnica!G472=1,Kosovnica!C472+PRIBITEK_TRAK)+IF(Kosovnica!H472=1,Kosovnica!C472+PRIBITEK_TRAK)+IF(Kosovnica!I472=1,Kosovnica!D472+PRIBITEK_TRAK)+IF(Kosovnica!J472=1,Kosovnica!D472+PRIBITEK_TRAK))/1000)*Kosovnica!E472,0)</f>
        <v>0</v>
      </c>
      <c r="Q469" s="78" t="str">
        <f t="shared" si="105"/>
        <v/>
      </c>
      <c r="R469" s="75"/>
      <c r="S469" s="77">
        <f>IF(X469=TRUE,((IF(Kosovnica!G472=2,Kosovnica!C472+PRIBITEK_TRAK)+IF(Kosovnica!H472=2,Kosovnica!C472+PRIBITEK_TRAK)+IF(Kosovnica!I472=2,Kosovnica!D472+PRIBITEK_TRAK)+IF(Kosovnica!J472=2,Kosovnica!D472+PRIBITEK_TRAK))/1000)*Kosovnica!E472,0)</f>
        <v>0</v>
      </c>
      <c r="T469" s="78" t="str">
        <f t="shared" si="106"/>
        <v/>
      </c>
      <c r="U469" s="47"/>
      <c r="V469" s="7" t="str">
        <f t="shared" si="107"/>
        <v/>
      </c>
      <c r="W469" s="7" t="str">
        <f t="shared" si="97"/>
        <v/>
      </c>
      <c r="X469" s="7" t="str" cm="1">
        <f t="array" ref="X469">IF(B469&lt;&gt;"",IF(SUMPRODUCT(--(ISNUMBER(SEARCH(LEPI36, Kosovnica!K472)))) &gt; 0, TRUE, FALSE),"")</f>
        <v/>
      </c>
      <c r="Z469" s="48" t="str">
        <f t="shared" si="108"/>
        <v/>
      </c>
      <c r="AA469" s="7">
        <f t="shared" si="109"/>
        <v>0</v>
      </c>
    </row>
    <row r="470" spans="1:27" ht="15" x14ac:dyDescent="0.2">
      <c r="A470" s="44">
        <f t="shared" si="98"/>
        <v>458</v>
      </c>
      <c r="B470" s="45" t="str">
        <f>IF(Kosovnica!B473&lt;&gt;"",Kosovnica!B473,"")</f>
        <v/>
      </c>
      <c r="C470" s="46" t="str">
        <f>IF(Kosovnica!L473&lt;&gt;"",Kosovnica!L473,"")</f>
        <v/>
      </c>
      <c r="D470" s="74" t="str">
        <f>IF(B470&lt;&gt;"",(((Kosovnica!C473)*(Kosovnica!D473))*Kosovnica!E473*(IF(X470=TRUE,2,1)))/1000000,"")</f>
        <v/>
      </c>
      <c r="E470" s="74" t="str">
        <f t="shared" si="99"/>
        <v/>
      </c>
      <c r="F470" s="80" t="str">
        <f t="shared" si="100"/>
        <v/>
      </c>
      <c r="G470" s="74" t="str">
        <f t="shared" si="101"/>
        <v/>
      </c>
      <c r="H470" s="76" t="str">
        <f t="shared" si="102"/>
        <v/>
      </c>
      <c r="I470" s="76"/>
      <c r="J470" s="77">
        <f>IF(X470=FALSE,((IF(Kosovnica!G473=1,Kosovnica!C473+PRIBITEK_TRAK)+IF(Kosovnica!H473=1,Kosovnica!C473+PRIBITEK_TRAK)+IF(Kosovnica!I473=1,Kosovnica!D473+PRIBITEK_TRAK)+IF(Kosovnica!J473=1,Kosovnica!D473+PRIBITEK_TRAK))/1000)*Kosovnica!E473,0)</f>
        <v>0</v>
      </c>
      <c r="K470" s="78" t="str">
        <f t="shared" si="103"/>
        <v/>
      </c>
      <c r="L470" s="75"/>
      <c r="M470" s="77">
        <f>IF(X470=FALSE,((IF(Kosovnica!G473=2,Kosovnica!C473+PRIBITEK_TRAK)+IF(Kosovnica!H473=2,Kosovnica!C473+PRIBITEK_TRAK)+IF(Kosovnica!I473=2,Kosovnica!D473+PRIBITEK_TRAK)+IF(Kosovnica!J473=2,Kosovnica!D473+PRIBITEK_TRAK))/1000)*Kosovnica!E473,0)</f>
        <v>0</v>
      </c>
      <c r="N470" s="78" t="str">
        <f t="shared" si="104"/>
        <v/>
      </c>
      <c r="O470" s="75"/>
      <c r="P470" s="77">
        <f>IF(X470=TRUE,((IF(Kosovnica!G473=1,Kosovnica!C473+PRIBITEK_TRAK)+IF(Kosovnica!H473=1,Kosovnica!C473+PRIBITEK_TRAK)+IF(Kosovnica!I473=1,Kosovnica!D473+PRIBITEK_TRAK)+IF(Kosovnica!J473=1,Kosovnica!D473+PRIBITEK_TRAK))/1000)*Kosovnica!E473,0)</f>
        <v>0</v>
      </c>
      <c r="Q470" s="78" t="str">
        <f t="shared" si="105"/>
        <v/>
      </c>
      <c r="R470" s="75"/>
      <c r="S470" s="77">
        <f>IF(X470=TRUE,((IF(Kosovnica!G473=2,Kosovnica!C473+PRIBITEK_TRAK)+IF(Kosovnica!H473=2,Kosovnica!C473+PRIBITEK_TRAK)+IF(Kosovnica!I473=2,Kosovnica!D473+PRIBITEK_TRAK)+IF(Kosovnica!J473=2,Kosovnica!D473+PRIBITEK_TRAK))/1000)*Kosovnica!E473,0)</f>
        <v>0</v>
      </c>
      <c r="T470" s="78" t="str">
        <f t="shared" si="106"/>
        <v/>
      </c>
      <c r="U470" s="47"/>
      <c r="V470" s="7" t="str">
        <f t="shared" si="107"/>
        <v/>
      </c>
      <c r="W470" s="7" t="str">
        <f t="shared" si="97"/>
        <v/>
      </c>
      <c r="X470" s="7" t="str" cm="1">
        <f t="array" ref="X470">IF(B470&lt;&gt;"",IF(SUMPRODUCT(--(ISNUMBER(SEARCH(LEPI36, Kosovnica!K473)))) &gt; 0, TRUE, FALSE),"")</f>
        <v/>
      </c>
      <c r="Z470" s="48" t="str">
        <f t="shared" si="108"/>
        <v/>
      </c>
      <c r="AA470" s="7">
        <f t="shared" si="109"/>
        <v>0</v>
      </c>
    </row>
    <row r="471" spans="1:27" ht="15" x14ac:dyDescent="0.2">
      <c r="A471" s="44">
        <f t="shared" si="98"/>
        <v>459</v>
      </c>
      <c r="B471" s="45" t="str">
        <f>IF(Kosovnica!B474&lt;&gt;"",Kosovnica!B474,"")</f>
        <v/>
      </c>
      <c r="C471" s="46" t="str">
        <f>IF(Kosovnica!L474&lt;&gt;"",Kosovnica!L474,"")</f>
        <v/>
      </c>
      <c r="D471" s="74" t="str">
        <f>IF(B471&lt;&gt;"",(((Kosovnica!C474)*(Kosovnica!D474))*Kosovnica!E474*(IF(X471=TRUE,2,1)))/1000000,"")</f>
        <v/>
      </c>
      <c r="E471" s="74" t="str">
        <f t="shared" si="99"/>
        <v/>
      </c>
      <c r="F471" s="80" t="str">
        <f t="shared" si="100"/>
        <v/>
      </c>
      <c r="G471" s="74" t="str">
        <f t="shared" si="101"/>
        <v/>
      </c>
      <c r="H471" s="76" t="str">
        <f t="shared" si="102"/>
        <v/>
      </c>
      <c r="I471" s="76"/>
      <c r="J471" s="77">
        <f>IF(X471=FALSE,((IF(Kosovnica!G474=1,Kosovnica!C474+PRIBITEK_TRAK)+IF(Kosovnica!H474=1,Kosovnica!C474+PRIBITEK_TRAK)+IF(Kosovnica!I474=1,Kosovnica!D474+PRIBITEK_TRAK)+IF(Kosovnica!J474=1,Kosovnica!D474+PRIBITEK_TRAK))/1000)*Kosovnica!E474,0)</f>
        <v>0</v>
      </c>
      <c r="K471" s="78" t="str">
        <f t="shared" si="103"/>
        <v/>
      </c>
      <c r="L471" s="75"/>
      <c r="M471" s="77">
        <f>IF(X471=FALSE,((IF(Kosovnica!G474=2,Kosovnica!C474+PRIBITEK_TRAK)+IF(Kosovnica!H474=2,Kosovnica!C474+PRIBITEK_TRAK)+IF(Kosovnica!I474=2,Kosovnica!D474+PRIBITEK_TRAK)+IF(Kosovnica!J474=2,Kosovnica!D474+PRIBITEK_TRAK))/1000)*Kosovnica!E474,0)</f>
        <v>0</v>
      </c>
      <c r="N471" s="78" t="str">
        <f t="shared" si="104"/>
        <v/>
      </c>
      <c r="O471" s="75"/>
      <c r="P471" s="77">
        <f>IF(X471=TRUE,((IF(Kosovnica!G474=1,Kosovnica!C474+PRIBITEK_TRAK)+IF(Kosovnica!H474=1,Kosovnica!C474+PRIBITEK_TRAK)+IF(Kosovnica!I474=1,Kosovnica!D474+PRIBITEK_TRAK)+IF(Kosovnica!J474=1,Kosovnica!D474+PRIBITEK_TRAK))/1000)*Kosovnica!E474,0)</f>
        <v>0</v>
      </c>
      <c r="Q471" s="78" t="str">
        <f t="shared" si="105"/>
        <v/>
      </c>
      <c r="R471" s="75"/>
      <c r="S471" s="77">
        <f>IF(X471=TRUE,((IF(Kosovnica!G474=2,Kosovnica!C474+PRIBITEK_TRAK)+IF(Kosovnica!H474=2,Kosovnica!C474+PRIBITEK_TRAK)+IF(Kosovnica!I474=2,Kosovnica!D474+PRIBITEK_TRAK)+IF(Kosovnica!J474=2,Kosovnica!D474+PRIBITEK_TRAK))/1000)*Kosovnica!E474,0)</f>
        <v>0</v>
      </c>
      <c r="T471" s="78" t="str">
        <f t="shared" si="106"/>
        <v/>
      </c>
      <c r="U471" s="47"/>
      <c r="V471" s="7" t="str">
        <f t="shared" si="107"/>
        <v/>
      </c>
      <c r="W471" s="7" t="str">
        <f t="shared" si="97"/>
        <v/>
      </c>
      <c r="X471" s="7" t="str" cm="1">
        <f t="array" ref="X471">IF(B471&lt;&gt;"",IF(SUMPRODUCT(--(ISNUMBER(SEARCH(LEPI36, Kosovnica!K474)))) &gt; 0, TRUE, FALSE),"")</f>
        <v/>
      </c>
      <c r="Z471" s="48" t="str">
        <f t="shared" si="108"/>
        <v/>
      </c>
      <c r="AA471" s="7">
        <f t="shared" si="109"/>
        <v>0</v>
      </c>
    </row>
    <row r="472" spans="1:27" ht="15" x14ac:dyDescent="0.2">
      <c r="A472" s="44">
        <f t="shared" si="98"/>
        <v>460</v>
      </c>
      <c r="B472" s="45" t="str">
        <f>IF(Kosovnica!B475&lt;&gt;"",Kosovnica!B475,"")</f>
        <v/>
      </c>
      <c r="C472" s="46" t="str">
        <f>IF(Kosovnica!L475&lt;&gt;"",Kosovnica!L475,"")</f>
        <v/>
      </c>
      <c r="D472" s="74" t="str">
        <f>IF(B472&lt;&gt;"",(((Kosovnica!C475)*(Kosovnica!D475))*Kosovnica!E475*(IF(X472=TRUE,2,1)))/1000000,"")</f>
        <v/>
      </c>
      <c r="E472" s="74" t="str">
        <f t="shared" si="99"/>
        <v/>
      </c>
      <c r="F472" s="80" t="str">
        <f t="shared" si="100"/>
        <v/>
      </c>
      <c r="G472" s="74" t="str">
        <f t="shared" si="101"/>
        <v/>
      </c>
      <c r="H472" s="76" t="str">
        <f t="shared" si="102"/>
        <v/>
      </c>
      <c r="I472" s="76"/>
      <c r="J472" s="77">
        <f>IF(X472=FALSE,((IF(Kosovnica!G475=1,Kosovnica!C475+PRIBITEK_TRAK)+IF(Kosovnica!H475=1,Kosovnica!C475+PRIBITEK_TRAK)+IF(Kosovnica!I475=1,Kosovnica!D475+PRIBITEK_TRAK)+IF(Kosovnica!J475=1,Kosovnica!D475+PRIBITEK_TRAK))/1000)*Kosovnica!E475,0)</f>
        <v>0</v>
      </c>
      <c r="K472" s="78" t="str">
        <f t="shared" si="103"/>
        <v/>
      </c>
      <c r="L472" s="75"/>
      <c r="M472" s="77">
        <f>IF(X472=FALSE,((IF(Kosovnica!G475=2,Kosovnica!C475+PRIBITEK_TRAK)+IF(Kosovnica!H475=2,Kosovnica!C475+PRIBITEK_TRAK)+IF(Kosovnica!I475=2,Kosovnica!D475+PRIBITEK_TRAK)+IF(Kosovnica!J475=2,Kosovnica!D475+PRIBITEK_TRAK))/1000)*Kosovnica!E475,0)</f>
        <v>0</v>
      </c>
      <c r="N472" s="78" t="str">
        <f t="shared" si="104"/>
        <v/>
      </c>
      <c r="O472" s="75"/>
      <c r="P472" s="77">
        <f>IF(X472=TRUE,((IF(Kosovnica!G475=1,Kosovnica!C475+PRIBITEK_TRAK)+IF(Kosovnica!H475=1,Kosovnica!C475+PRIBITEK_TRAK)+IF(Kosovnica!I475=1,Kosovnica!D475+PRIBITEK_TRAK)+IF(Kosovnica!J475=1,Kosovnica!D475+PRIBITEK_TRAK))/1000)*Kosovnica!E475,0)</f>
        <v>0</v>
      </c>
      <c r="Q472" s="78" t="str">
        <f t="shared" si="105"/>
        <v/>
      </c>
      <c r="R472" s="75"/>
      <c r="S472" s="77">
        <f>IF(X472=TRUE,((IF(Kosovnica!G475=2,Kosovnica!C475+PRIBITEK_TRAK)+IF(Kosovnica!H475=2,Kosovnica!C475+PRIBITEK_TRAK)+IF(Kosovnica!I475=2,Kosovnica!D475+PRIBITEK_TRAK)+IF(Kosovnica!J475=2,Kosovnica!D475+PRIBITEK_TRAK))/1000)*Kosovnica!E475,0)</f>
        <v>0</v>
      </c>
      <c r="T472" s="78" t="str">
        <f t="shared" si="106"/>
        <v/>
      </c>
      <c r="U472" s="47"/>
      <c r="V472" s="7" t="str">
        <f t="shared" si="107"/>
        <v/>
      </c>
      <c r="W472" s="7" t="str">
        <f t="shared" si="97"/>
        <v/>
      </c>
      <c r="X472" s="7" t="str" cm="1">
        <f t="array" ref="X472">IF(B472&lt;&gt;"",IF(SUMPRODUCT(--(ISNUMBER(SEARCH(LEPI36, Kosovnica!K475)))) &gt; 0, TRUE, FALSE),"")</f>
        <v/>
      </c>
      <c r="Z472" s="48" t="str">
        <f t="shared" si="108"/>
        <v/>
      </c>
      <c r="AA472" s="7">
        <f t="shared" si="109"/>
        <v>0</v>
      </c>
    </row>
    <row r="473" spans="1:27" ht="15" x14ac:dyDescent="0.2">
      <c r="A473" s="44">
        <f t="shared" si="98"/>
        <v>461</v>
      </c>
      <c r="B473" s="45" t="str">
        <f>IF(Kosovnica!B476&lt;&gt;"",Kosovnica!B476,"")</f>
        <v/>
      </c>
      <c r="C473" s="46" t="str">
        <f>IF(Kosovnica!L476&lt;&gt;"",Kosovnica!L476,"")</f>
        <v/>
      </c>
      <c r="D473" s="74" t="str">
        <f>IF(B473&lt;&gt;"",(((Kosovnica!C476)*(Kosovnica!D476))*Kosovnica!E476*(IF(X473=TRUE,2,1)))/1000000,"")</f>
        <v/>
      </c>
      <c r="E473" s="74" t="str">
        <f t="shared" si="99"/>
        <v/>
      </c>
      <c r="F473" s="80" t="str">
        <f t="shared" si="100"/>
        <v/>
      </c>
      <c r="G473" s="74" t="str">
        <f t="shared" si="101"/>
        <v/>
      </c>
      <c r="H473" s="76" t="str">
        <f t="shared" si="102"/>
        <v/>
      </c>
      <c r="I473" s="76"/>
      <c r="J473" s="77">
        <f>IF(X473=FALSE,((IF(Kosovnica!G476=1,Kosovnica!C476+PRIBITEK_TRAK)+IF(Kosovnica!H476=1,Kosovnica!C476+PRIBITEK_TRAK)+IF(Kosovnica!I476=1,Kosovnica!D476+PRIBITEK_TRAK)+IF(Kosovnica!J476=1,Kosovnica!D476+PRIBITEK_TRAK))/1000)*Kosovnica!E476,0)</f>
        <v>0</v>
      </c>
      <c r="K473" s="78" t="str">
        <f t="shared" si="103"/>
        <v/>
      </c>
      <c r="L473" s="75"/>
      <c r="M473" s="77">
        <f>IF(X473=FALSE,((IF(Kosovnica!G476=2,Kosovnica!C476+PRIBITEK_TRAK)+IF(Kosovnica!H476=2,Kosovnica!C476+PRIBITEK_TRAK)+IF(Kosovnica!I476=2,Kosovnica!D476+PRIBITEK_TRAK)+IF(Kosovnica!J476=2,Kosovnica!D476+PRIBITEK_TRAK))/1000)*Kosovnica!E476,0)</f>
        <v>0</v>
      </c>
      <c r="N473" s="78" t="str">
        <f t="shared" si="104"/>
        <v/>
      </c>
      <c r="O473" s="75"/>
      <c r="P473" s="77">
        <f>IF(X473=TRUE,((IF(Kosovnica!G476=1,Kosovnica!C476+PRIBITEK_TRAK)+IF(Kosovnica!H476=1,Kosovnica!C476+PRIBITEK_TRAK)+IF(Kosovnica!I476=1,Kosovnica!D476+PRIBITEK_TRAK)+IF(Kosovnica!J476=1,Kosovnica!D476+PRIBITEK_TRAK))/1000)*Kosovnica!E476,0)</f>
        <v>0</v>
      </c>
      <c r="Q473" s="78" t="str">
        <f t="shared" si="105"/>
        <v/>
      </c>
      <c r="R473" s="75"/>
      <c r="S473" s="77">
        <f>IF(X473=TRUE,((IF(Kosovnica!G476=2,Kosovnica!C476+PRIBITEK_TRAK)+IF(Kosovnica!H476=2,Kosovnica!C476+PRIBITEK_TRAK)+IF(Kosovnica!I476=2,Kosovnica!D476+PRIBITEK_TRAK)+IF(Kosovnica!J476=2,Kosovnica!D476+PRIBITEK_TRAK))/1000)*Kosovnica!E476,0)</f>
        <v>0</v>
      </c>
      <c r="T473" s="78" t="str">
        <f t="shared" si="106"/>
        <v/>
      </c>
      <c r="U473" s="47"/>
      <c r="V473" s="7" t="str">
        <f t="shared" si="107"/>
        <v/>
      </c>
      <c r="W473" s="7" t="str">
        <f t="shared" si="97"/>
        <v/>
      </c>
      <c r="X473" s="7" t="str" cm="1">
        <f t="array" ref="X473">IF(B473&lt;&gt;"",IF(SUMPRODUCT(--(ISNUMBER(SEARCH(LEPI36, Kosovnica!K476)))) &gt; 0, TRUE, FALSE),"")</f>
        <v/>
      </c>
      <c r="Z473" s="48" t="str">
        <f t="shared" si="108"/>
        <v/>
      </c>
      <c r="AA473" s="7">
        <f t="shared" si="109"/>
        <v>0</v>
      </c>
    </row>
    <row r="474" spans="1:27" ht="15" x14ac:dyDescent="0.2">
      <c r="A474" s="44">
        <f t="shared" si="98"/>
        <v>462</v>
      </c>
      <c r="B474" s="45" t="str">
        <f>IF(Kosovnica!B477&lt;&gt;"",Kosovnica!B477,"")</f>
        <v/>
      </c>
      <c r="C474" s="46" t="str">
        <f>IF(Kosovnica!L477&lt;&gt;"",Kosovnica!L477,"")</f>
        <v/>
      </c>
      <c r="D474" s="74" t="str">
        <f>IF(B474&lt;&gt;"",(((Kosovnica!C477)*(Kosovnica!D477))*Kosovnica!E477*(IF(X474=TRUE,2,1)))/1000000,"")</f>
        <v/>
      </c>
      <c r="E474" s="74" t="str">
        <f t="shared" si="99"/>
        <v/>
      </c>
      <c r="F474" s="80" t="str">
        <f t="shared" si="100"/>
        <v/>
      </c>
      <c r="G474" s="74" t="str">
        <f t="shared" si="101"/>
        <v/>
      </c>
      <c r="H474" s="76" t="str">
        <f t="shared" si="102"/>
        <v/>
      </c>
      <c r="I474" s="76"/>
      <c r="J474" s="77">
        <f>IF(X474=FALSE,((IF(Kosovnica!G477=1,Kosovnica!C477+PRIBITEK_TRAK)+IF(Kosovnica!H477=1,Kosovnica!C477+PRIBITEK_TRAK)+IF(Kosovnica!I477=1,Kosovnica!D477+PRIBITEK_TRAK)+IF(Kosovnica!J477=1,Kosovnica!D477+PRIBITEK_TRAK))/1000)*Kosovnica!E477,0)</f>
        <v>0</v>
      </c>
      <c r="K474" s="78" t="str">
        <f t="shared" si="103"/>
        <v/>
      </c>
      <c r="L474" s="75"/>
      <c r="M474" s="77">
        <f>IF(X474=FALSE,((IF(Kosovnica!G477=2,Kosovnica!C477+PRIBITEK_TRAK)+IF(Kosovnica!H477=2,Kosovnica!C477+PRIBITEK_TRAK)+IF(Kosovnica!I477=2,Kosovnica!D477+PRIBITEK_TRAK)+IF(Kosovnica!J477=2,Kosovnica!D477+PRIBITEK_TRAK))/1000)*Kosovnica!E477,0)</f>
        <v>0</v>
      </c>
      <c r="N474" s="78" t="str">
        <f t="shared" si="104"/>
        <v/>
      </c>
      <c r="O474" s="75"/>
      <c r="P474" s="77">
        <f>IF(X474=TRUE,((IF(Kosovnica!G477=1,Kosovnica!C477+PRIBITEK_TRAK)+IF(Kosovnica!H477=1,Kosovnica!C477+PRIBITEK_TRAK)+IF(Kosovnica!I477=1,Kosovnica!D477+PRIBITEK_TRAK)+IF(Kosovnica!J477=1,Kosovnica!D477+PRIBITEK_TRAK))/1000)*Kosovnica!E477,0)</f>
        <v>0</v>
      </c>
      <c r="Q474" s="78" t="str">
        <f t="shared" si="105"/>
        <v/>
      </c>
      <c r="R474" s="75"/>
      <c r="S474" s="77">
        <f>IF(X474=TRUE,((IF(Kosovnica!G477=2,Kosovnica!C477+PRIBITEK_TRAK)+IF(Kosovnica!H477=2,Kosovnica!C477+PRIBITEK_TRAK)+IF(Kosovnica!I477=2,Kosovnica!D477+PRIBITEK_TRAK)+IF(Kosovnica!J477=2,Kosovnica!D477+PRIBITEK_TRAK))/1000)*Kosovnica!E477,0)</f>
        <v>0</v>
      </c>
      <c r="T474" s="78" t="str">
        <f t="shared" si="106"/>
        <v/>
      </c>
      <c r="U474" s="47"/>
      <c r="V474" s="7" t="str">
        <f t="shared" si="107"/>
        <v/>
      </c>
      <c r="W474" s="7" t="str">
        <f t="shared" si="97"/>
        <v/>
      </c>
      <c r="X474" s="7" t="str" cm="1">
        <f t="array" ref="X474">IF(B474&lt;&gt;"",IF(SUMPRODUCT(--(ISNUMBER(SEARCH(LEPI36, Kosovnica!K477)))) &gt; 0, TRUE, FALSE),"")</f>
        <v/>
      </c>
      <c r="Z474" s="48" t="str">
        <f t="shared" si="108"/>
        <v/>
      </c>
      <c r="AA474" s="7">
        <f t="shared" si="109"/>
        <v>0</v>
      </c>
    </row>
    <row r="475" spans="1:27" ht="15" x14ac:dyDescent="0.2">
      <c r="A475" s="44">
        <f t="shared" si="98"/>
        <v>463</v>
      </c>
      <c r="B475" s="45" t="str">
        <f>IF(Kosovnica!B478&lt;&gt;"",Kosovnica!B478,"")</f>
        <v/>
      </c>
      <c r="C475" s="46" t="str">
        <f>IF(Kosovnica!L478&lt;&gt;"",Kosovnica!L478,"")</f>
        <v/>
      </c>
      <c r="D475" s="74" t="str">
        <f>IF(B475&lt;&gt;"",(((Kosovnica!C478)*(Kosovnica!D478))*Kosovnica!E478*(IF(X475=TRUE,2,1)))/1000000,"")</f>
        <v/>
      </c>
      <c r="E475" s="74" t="str">
        <f t="shared" si="99"/>
        <v/>
      </c>
      <c r="F475" s="80" t="str">
        <f t="shared" si="100"/>
        <v/>
      </c>
      <c r="G475" s="74" t="str">
        <f t="shared" si="101"/>
        <v/>
      </c>
      <c r="H475" s="76" t="str">
        <f t="shared" si="102"/>
        <v/>
      </c>
      <c r="I475" s="76"/>
      <c r="J475" s="77">
        <f>IF(X475=FALSE,((IF(Kosovnica!G478=1,Kosovnica!C478+PRIBITEK_TRAK)+IF(Kosovnica!H478=1,Kosovnica!C478+PRIBITEK_TRAK)+IF(Kosovnica!I478=1,Kosovnica!D478+PRIBITEK_TRAK)+IF(Kosovnica!J478=1,Kosovnica!D478+PRIBITEK_TRAK))/1000)*Kosovnica!E478,0)</f>
        <v>0</v>
      </c>
      <c r="K475" s="78" t="str">
        <f t="shared" si="103"/>
        <v/>
      </c>
      <c r="L475" s="75"/>
      <c r="M475" s="77">
        <f>IF(X475=FALSE,((IF(Kosovnica!G478=2,Kosovnica!C478+PRIBITEK_TRAK)+IF(Kosovnica!H478=2,Kosovnica!C478+PRIBITEK_TRAK)+IF(Kosovnica!I478=2,Kosovnica!D478+PRIBITEK_TRAK)+IF(Kosovnica!J478=2,Kosovnica!D478+PRIBITEK_TRAK))/1000)*Kosovnica!E478,0)</f>
        <v>0</v>
      </c>
      <c r="N475" s="78" t="str">
        <f t="shared" si="104"/>
        <v/>
      </c>
      <c r="O475" s="75"/>
      <c r="P475" s="77">
        <f>IF(X475=TRUE,((IF(Kosovnica!G478=1,Kosovnica!C478+PRIBITEK_TRAK)+IF(Kosovnica!H478=1,Kosovnica!C478+PRIBITEK_TRAK)+IF(Kosovnica!I478=1,Kosovnica!D478+PRIBITEK_TRAK)+IF(Kosovnica!J478=1,Kosovnica!D478+PRIBITEK_TRAK))/1000)*Kosovnica!E478,0)</f>
        <v>0</v>
      </c>
      <c r="Q475" s="78" t="str">
        <f t="shared" si="105"/>
        <v/>
      </c>
      <c r="R475" s="75"/>
      <c r="S475" s="77">
        <f>IF(X475=TRUE,((IF(Kosovnica!G478=2,Kosovnica!C478+PRIBITEK_TRAK)+IF(Kosovnica!H478=2,Kosovnica!C478+PRIBITEK_TRAK)+IF(Kosovnica!I478=2,Kosovnica!D478+PRIBITEK_TRAK)+IF(Kosovnica!J478=2,Kosovnica!D478+PRIBITEK_TRAK))/1000)*Kosovnica!E478,0)</f>
        <v>0</v>
      </c>
      <c r="T475" s="78" t="str">
        <f t="shared" si="106"/>
        <v/>
      </c>
      <c r="U475" s="47"/>
      <c r="V475" s="7" t="str">
        <f t="shared" si="107"/>
        <v/>
      </c>
      <c r="W475" s="7" t="str">
        <f t="shared" si="97"/>
        <v/>
      </c>
      <c r="X475" s="7" t="str" cm="1">
        <f t="array" ref="X475">IF(B475&lt;&gt;"",IF(SUMPRODUCT(--(ISNUMBER(SEARCH(LEPI36, Kosovnica!K478)))) &gt; 0, TRUE, FALSE),"")</f>
        <v/>
      </c>
      <c r="Z475" s="48" t="str">
        <f t="shared" si="108"/>
        <v/>
      </c>
      <c r="AA475" s="7">
        <f t="shared" si="109"/>
        <v>0</v>
      </c>
    </row>
    <row r="476" spans="1:27" ht="15" x14ac:dyDescent="0.2">
      <c r="A476" s="44">
        <f t="shared" si="98"/>
        <v>464</v>
      </c>
      <c r="B476" s="45" t="str">
        <f>IF(Kosovnica!B479&lt;&gt;"",Kosovnica!B479,"")</f>
        <v/>
      </c>
      <c r="C476" s="46" t="str">
        <f>IF(Kosovnica!L479&lt;&gt;"",Kosovnica!L479,"")</f>
        <v/>
      </c>
      <c r="D476" s="74" t="str">
        <f>IF(B476&lt;&gt;"",(((Kosovnica!C479)*(Kosovnica!D479))*Kosovnica!E479*(IF(X476=TRUE,2,1)))/1000000,"")</f>
        <v/>
      </c>
      <c r="E476" s="74" t="str">
        <f t="shared" si="99"/>
        <v/>
      </c>
      <c r="F476" s="80" t="str">
        <f t="shared" si="100"/>
        <v/>
      </c>
      <c r="G476" s="74" t="str">
        <f t="shared" si="101"/>
        <v/>
      </c>
      <c r="H476" s="76" t="str">
        <f t="shared" si="102"/>
        <v/>
      </c>
      <c r="I476" s="76"/>
      <c r="J476" s="77">
        <f>IF(X476=FALSE,((IF(Kosovnica!G479=1,Kosovnica!C479+PRIBITEK_TRAK)+IF(Kosovnica!H479=1,Kosovnica!C479+PRIBITEK_TRAK)+IF(Kosovnica!I479=1,Kosovnica!D479+PRIBITEK_TRAK)+IF(Kosovnica!J479=1,Kosovnica!D479+PRIBITEK_TRAK))/1000)*Kosovnica!E479,0)</f>
        <v>0</v>
      </c>
      <c r="K476" s="78" t="str">
        <f t="shared" si="103"/>
        <v/>
      </c>
      <c r="L476" s="75"/>
      <c r="M476" s="77">
        <f>IF(X476=FALSE,((IF(Kosovnica!G479=2,Kosovnica!C479+PRIBITEK_TRAK)+IF(Kosovnica!H479=2,Kosovnica!C479+PRIBITEK_TRAK)+IF(Kosovnica!I479=2,Kosovnica!D479+PRIBITEK_TRAK)+IF(Kosovnica!J479=2,Kosovnica!D479+PRIBITEK_TRAK))/1000)*Kosovnica!E479,0)</f>
        <v>0</v>
      </c>
      <c r="N476" s="78" t="str">
        <f t="shared" si="104"/>
        <v/>
      </c>
      <c r="O476" s="75"/>
      <c r="P476" s="77">
        <f>IF(X476=TRUE,((IF(Kosovnica!G479=1,Kosovnica!C479+PRIBITEK_TRAK)+IF(Kosovnica!H479=1,Kosovnica!C479+PRIBITEK_TRAK)+IF(Kosovnica!I479=1,Kosovnica!D479+PRIBITEK_TRAK)+IF(Kosovnica!J479=1,Kosovnica!D479+PRIBITEK_TRAK))/1000)*Kosovnica!E479,0)</f>
        <v>0</v>
      </c>
      <c r="Q476" s="78" t="str">
        <f t="shared" si="105"/>
        <v/>
      </c>
      <c r="R476" s="75"/>
      <c r="S476" s="77">
        <f>IF(X476=TRUE,((IF(Kosovnica!G479=2,Kosovnica!C479+PRIBITEK_TRAK)+IF(Kosovnica!H479=2,Kosovnica!C479+PRIBITEK_TRAK)+IF(Kosovnica!I479=2,Kosovnica!D479+PRIBITEK_TRAK)+IF(Kosovnica!J479=2,Kosovnica!D479+PRIBITEK_TRAK))/1000)*Kosovnica!E479,0)</f>
        <v>0</v>
      </c>
      <c r="T476" s="78" t="str">
        <f t="shared" si="106"/>
        <v/>
      </c>
      <c r="U476" s="47"/>
      <c r="V476" s="7" t="str">
        <f t="shared" si="107"/>
        <v/>
      </c>
      <c r="W476" s="7" t="str">
        <f t="shared" si="97"/>
        <v/>
      </c>
      <c r="X476" s="7" t="str" cm="1">
        <f t="array" ref="X476">IF(B476&lt;&gt;"",IF(SUMPRODUCT(--(ISNUMBER(SEARCH(LEPI36, Kosovnica!K479)))) &gt; 0, TRUE, FALSE),"")</f>
        <v/>
      </c>
      <c r="Z476" s="48" t="str">
        <f t="shared" si="108"/>
        <v/>
      </c>
      <c r="AA476" s="7">
        <f t="shared" si="109"/>
        <v>0</v>
      </c>
    </row>
    <row r="477" spans="1:27" ht="15" x14ac:dyDescent="0.2">
      <c r="A477" s="44">
        <f t="shared" si="98"/>
        <v>465</v>
      </c>
      <c r="B477" s="45" t="str">
        <f>IF(Kosovnica!B480&lt;&gt;"",Kosovnica!B480,"")</f>
        <v/>
      </c>
      <c r="C477" s="46" t="str">
        <f>IF(Kosovnica!L480&lt;&gt;"",Kosovnica!L480,"")</f>
        <v/>
      </c>
      <c r="D477" s="74" t="str">
        <f>IF(B477&lt;&gt;"",(((Kosovnica!C480)*(Kosovnica!D480))*Kosovnica!E480*(IF(X477=TRUE,2,1)))/1000000,"")</f>
        <v/>
      </c>
      <c r="E477" s="74" t="str">
        <f t="shared" si="99"/>
        <v/>
      </c>
      <c r="F477" s="80" t="str">
        <f t="shared" si="100"/>
        <v/>
      </c>
      <c r="G477" s="74" t="str">
        <f t="shared" si="101"/>
        <v/>
      </c>
      <c r="H477" s="76" t="str">
        <f t="shared" si="102"/>
        <v/>
      </c>
      <c r="I477" s="76"/>
      <c r="J477" s="77">
        <f>IF(X477=FALSE,((IF(Kosovnica!G480=1,Kosovnica!C480+PRIBITEK_TRAK)+IF(Kosovnica!H480=1,Kosovnica!C480+PRIBITEK_TRAK)+IF(Kosovnica!I480=1,Kosovnica!D480+PRIBITEK_TRAK)+IF(Kosovnica!J480=1,Kosovnica!D480+PRIBITEK_TRAK))/1000)*Kosovnica!E480,0)</f>
        <v>0</v>
      </c>
      <c r="K477" s="78" t="str">
        <f t="shared" si="103"/>
        <v/>
      </c>
      <c r="L477" s="75"/>
      <c r="M477" s="77">
        <f>IF(X477=FALSE,((IF(Kosovnica!G480=2,Kosovnica!C480+PRIBITEK_TRAK)+IF(Kosovnica!H480=2,Kosovnica!C480+PRIBITEK_TRAK)+IF(Kosovnica!I480=2,Kosovnica!D480+PRIBITEK_TRAK)+IF(Kosovnica!J480=2,Kosovnica!D480+PRIBITEK_TRAK))/1000)*Kosovnica!E480,0)</f>
        <v>0</v>
      </c>
      <c r="N477" s="78" t="str">
        <f t="shared" si="104"/>
        <v/>
      </c>
      <c r="O477" s="75"/>
      <c r="P477" s="77">
        <f>IF(X477=TRUE,((IF(Kosovnica!G480=1,Kosovnica!C480+PRIBITEK_TRAK)+IF(Kosovnica!H480=1,Kosovnica!C480+PRIBITEK_TRAK)+IF(Kosovnica!I480=1,Kosovnica!D480+PRIBITEK_TRAK)+IF(Kosovnica!J480=1,Kosovnica!D480+PRIBITEK_TRAK))/1000)*Kosovnica!E480,0)</f>
        <v>0</v>
      </c>
      <c r="Q477" s="78" t="str">
        <f t="shared" si="105"/>
        <v/>
      </c>
      <c r="R477" s="75"/>
      <c r="S477" s="77">
        <f>IF(X477=TRUE,((IF(Kosovnica!G480=2,Kosovnica!C480+PRIBITEK_TRAK)+IF(Kosovnica!H480=2,Kosovnica!C480+PRIBITEK_TRAK)+IF(Kosovnica!I480=2,Kosovnica!D480+PRIBITEK_TRAK)+IF(Kosovnica!J480=2,Kosovnica!D480+PRIBITEK_TRAK))/1000)*Kosovnica!E480,0)</f>
        <v>0</v>
      </c>
      <c r="T477" s="78" t="str">
        <f t="shared" si="106"/>
        <v/>
      </c>
      <c r="U477" s="47"/>
      <c r="V477" s="7" t="str">
        <f t="shared" si="107"/>
        <v/>
      </c>
      <c r="W477" s="7" t="str">
        <f t="shared" si="97"/>
        <v/>
      </c>
      <c r="X477" s="7" t="str" cm="1">
        <f t="array" ref="X477">IF(B477&lt;&gt;"",IF(SUMPRODUCT(--(ISNUMBER(SEARCH(LEPI36, Kosovnica!K480)))) &gt; 0, TRUE, FALSE),"")</f>
        <v/>
      </c>
      <c r="Z477" s="48" t="str">
        <f t="shared" si="108"/>
        <v/>
      </c>
      <c r="AA477" s="7">
        <f t="shared" si="109"/>
        <v>0</v>
      </c>
    </row>
    <row r="478" spans="1:27" ht="15" x14ac:dyDescent="0.2">
      <c r="A478" s="44">
        <f t="shared" si="98"/>
        <v>466</v>
      </c>
      <c r="B478" s="45" t="str">
        <f>IF(Kosovnica!B481&lt;&gt;"",Kosovnica!B481,"")</f>
        <v/>
      </c>
      <c r="C478" s="46" t="str">
        <f>IF(Kosovnica!L481&lt;&gt;"",Kosovnica!L481,"")</f>
        <v/>
      </c>
      <c r="D478" s="74" t="str">
        <f>IF(B478&lt;&gt;"",(((Kosovnica!C481)*(Kosovnica!D481))*Kosovnica!E481*(IF(X478=TRUE,2,1)))/1000000,"")</f>
        <v/>
      </c>
      <c r="E478" s="74" t="str">
        <f t="shared" si="99"/>
        <v/>
      </c>
      <c r="F478" s="80" t="str">
        <f t="shared" si="100"/>
        <v/>
      </c>
      <c r="G478" s="74" t="str">
        <f t="shared" si="101"/>
        <v/>
      </c>
      <c r="H478" s="76" t="str">
        <f t="shared" si="102"/>
        <v/>
      </c>
      <c r="I478" s="76"/>
      <c r="J478" s="77">
        <f>IF(X478=FALSE,((IF(Kosovnica!G481=1,Kosovnica!C481+PRIBITEK_TRAK)+IF(Kosovnica!H481=1,Kosovnica!C481+PRIBITEK_TRAK)+IF(Kosovnica!I481=1,Kosovnica!D481+PRIBITEK_TRAK)+IF(Kosovnica!J481=1,Kosovnica!D481+PRIBITEK_TRAK))/1000)*Kosovnica!E481,0)</f>
        <v>0</v>
      </c>
      <c r="K478" s="78" t="str">
        <f t="shared" si="103"/>
        <v/>
      </c>
      <c r="L478" s="75"/>
      <c r="M478" s="77">
        <f>IF(X478=FALSE,((IF(Kosovnica!G481=2,Kosovnica!C481+PRIBITEK_TRAK)+IF(Kosovnica!H481=2,Kosovnica!C481+PRIBITEK_TRAK)+IF(Kosovnica!I481=2,Kosovnica!D481+PRIBITEK_TRAK)+IF(Kosovnica!J481=2,Kosovnica!D481+PRIBITEK_TRAK))/1000)*Kosovnica!E481,0)</f>
        <v>0</v>
      </c>
      <c r="N478" s="78" t="str">
        <f t="shared" si="104"/>
        <v/>
      </c>
      <c r="O478" s="75"/>
      <c r="P478" s="77">
        <f>IF(X478=TRUE,((IF(Kosovnica!G481=1,Kosovnica!C481+PRIBITEK_TRAK)+IF(Kosovnica!H481=1,Kosovnica!C481+PRIBITEK_TRAK)+IF(Kosovnica!I481=1,Kosovnica!D481+PRIBITEK_TRAK)+IF(Kosovnica!J481=1,Kosovnica!D481+PRIBITEK_TRAK))/1000)*Kosovnica!E481,0)</f>
        <v>0</v>
      </c>
      <c r="Q478" s="78" t="str">
        <f t="shared" si="105"/>
        <v/>
      </c>
      <c r="R478" s="75"/>
      <c r="S478" s="77">
        <f>IF(X478=TRUE,((IF(Kosovnica!G481=2,Kosovnica!C481+PRIBITEK_TRAK)+IF(Kosovnica!H481=2,Kosovnica!C481+PRIBITEK_TRAK)+IF(Kosovnica!I481=2,Kosovnica!D481+PRIBITEK_TRAK)+IF(Kosovnica!J481=2,Kosovnica!D481+PRIBITEK_TRAK))/1000)*Kosovnica!E481,0)</f>
        <v>0</v>
      </c>
      <c r="T478" s="78" t="str">
        <f t="shared" si="106"/>
        <v/>
      </c>
      <c r="U478" s="47"/>
      <c r="V478" s="7" t="str">
        <f t="shared" si="107"/>
        <v/>
      </c>
      <c r="W478" s="7" t="str">
        <f t="shared" si="97"/>
        <v/>
      </c>
      <c r="X478" s="7" t="str" cm="1">
        <f t="array" ref="X478">IF(B478&lt;&gt;"",IF(SUMPRODUCT(--(ISNUMBER(SEARCH(LEPI36, Kosovnica!K481)))) &gt; 0, TRUE, FALSE),"")</f>
        <v/>
      </c>
      <c r="Z478" s="48" t="str">
        <f t="shared" si="108"/>
        <v/>
      </c>
      <c r="AA478" s="7">
        <f t="shared" si="109"/>
        <v>0</v>
      </c>
    </row>
    <row r="479" spans="1:27" ht="15" x14ac:dyDescent="0.2">
      <c r="A479" s="44">
        <f t="shared" si="98"/>
        <v>467</v>
      </c>
      <c r="B479" s="45" t="str">
        <f>IF(Kosovnica!B482&lt;&gt;"",Kosovnica!B482,"")</f>
        <v/>
      </c>
      <c r="C479" s="46" t="str">
        <f>IF(Kosovnica!L482&lt;&gt;"",Kosovnica!L482,"")</f>
        <v/>
      </c>
      <c r="D479" s="74" t="str">
        <f>IF(B479&lt;&gt;"",(((Kosovnica!C482)*(Kosovnica!D482))*Kosovnica!E482*(IF(X479=TRUE,2,1)))/1000000,"")</f>
        <v/>
      </c>
      <c r="E479" s="74" t="str">
        <f t="shared" si="99"/>
        <v/>
      </c>
      <c r="F479" s="80" t="str">
        <f t="shared" si="100"/>
        <v/>
      </c>
      <c r="G479" s="74" t="str">
        <f t="shared" si="101"/>
        <v/>
      </c>
      <c r="H479" s="76" t="str">
        <f t="shared" si="102"/>
        <v/>
      </c>
      <c r="I479" s="76"/>
      <c r="J479" s="77">
        <f>IF(X479=FALSE,((IF(Kosovnica!G482=1,Kosovnica!C482+PRIBITEK_TRAK)+IF(Kosovnica!H482=1,Kosovnica!C482+PRIBITEK_TRAK)+IF(Kosovnica!I482=1,Kosovnica!D482+PRIBITEK_TRAK)+IF(Kosovnica!J482=1,Kosovnica!D482+PRIBITEK_TRAK))/1000)*Kosovnica!E482,0)</f>
        <v>0</v>
      </c>
      <c r="K479" s="78" t="str">
        <f t="shared" si="103"/>
        <v/>
      </c>
      <c r="L479" s="75"/>
      <c r="M479" s="77">
        <f>IF(X479=FALSE,((IF(Kosovnica!G482=2,Kosovnica!C482+PRIBITEK_TRAK)+IF(Kosovnica!H482=2,Kosovnica!C482+PRIBITEK_TRAK)+IF(Kosovnica!I482=2,Kosovnica!D482+PRIBITEK_TRAK)+IF(Kosovnica!J482=2,Kosovnica!D482+PRIBITEK_TRAK))/1000)*Kosovnica!E482,0)</f>
        <v>0</v>
      </c>
      <c r="N479" s="78" t="str">
        <f t="shared" si="104"/>
        <v/>
      </c>
      <c r="O479" s="75"/>
      <c r="P479" s="77">
        <f>IF(X479=TRUE,((IF(Kosovnica!G482=1,Kosovnica!C482+PRIBITEK_TRAK)+IF(Kosovnica!H482=1,Kosovnica!C482+PRIBITEK_TRAK)+IF(Kosovnica!I482=1,Kosovnica!D482+PRIBITEK_TRAK)+IF(Kosovnica!J482=1,Kosovnica!D482+PRIBITEK_TRAK))/1000)*Kosovnica!E482,0)</f>
        <v>0</v>
      </c>
      <c r="Q479" s="78" t="str">
        <f t="shared" si="105"/>
        <v/>
      </c>
      <c r="R479" s="75"/>
      <c r="S479" s="77">
        <f>IF(X479=TRUE,((IF(Kosovnica!G482=2,Kosovnica!C482+PRIBITEK_TRAK)+IF(Kosovnica!H482=2,Kosovnica!C482+PRIBITEK_TRAK)+IF(Kosovnica!I482=2,Kosovnica!D482+PRIBITEK_TRAK)+IF(Kosovnica!J482=2,Kosovnica!D482+PRIBITEK_TRAK))/1000)*Kosovnica!E482,0)</f>
        <v>0</v>
      </c>
      <c r="T479" s="78" t="str">
        <f t="shared" si="106"/>
        <v/>
      </c>
      <c r="U479" s="47"/>
      <c r="V479" s="7" t="str">
        <f t="shared" si="107"/>
        <v/>
      </c>
      <c r="W479" s="7" t="str">
        <f t="shared" si="97"/>
        <v/>
      </c>
      <c r="X479" s="7" t="str" cm="1">
        <f t="array" ref="X479">IF(B479&lt;&gt;"",IF(SUMPRODUCT(--(ISNUMBER(SEARCH(LEPI36, Kosovnica!K482)))) &gt; 0, TRUE, FALSE),"")</f>
        <v/>
      </c>
      <c r="Z479" s="48" t="str">
        <f t="shared" si="108"/>
        <v/>
      </c>
      <c r="AA479" s="7">
        <f t="shared" si="109"/>
        <v>0</v>
      </c>
    </row>
    <row r="480" spans="1:27" ht="15" x14ac:dyDescent="0.2">
      <c r="A480" s="44">
        <f t="shared" si="98"/>
        <v>468</v>
      </c>
      <c r="B480" s="45" t="str">
        <f>IF(Kosovnica!B483&lt;&gt;"",Kosovnica!B483,"")</f>
        <v/>
      </c>
      <c r="C480" s="46" t="str">
        <f>IF(Kosovnica!L483&lt;&gt;"",Kosovnica!L483,"")</f>
        <v/>
      </c>
      <c r="D480" s="74" t="str">
        <f>IF(B480&lt;&gt;"",(((Kosovnica!C483)*(Kosovnica!D483))*Kosovnica!E483*(IF(X480=TRUE,2,1)))/1000000,"")</f>
        <v/>
      </c>
      <c r="E480" s="74" t="str">
        <f t="shared" si="99"/>
        <v/>
      </c>
      <c r="F480" s="80" t="str">
        <f t="shared" si="100"/>
        <v/>
      </c>
      <c r="G480" s="74" t="str">
        <f t="shared" si="101"/>
        <v/>
      </c>
      <c r="H480" s="76" t="str">
        <f t="shared" si="102"/>
        <v/>
      </c>
      <c r="I480" s="76"/>
      <c r="J480" s="77">
        <f>IF(X480=FALSE,((IF(Kosovnica!G483=1,Kosovnica!C483+PRIBITEK_TRAK)+IF(Kosovnica!H483=1,Kosovnica!C483+PRIBITEK_TRAK)+IF(Kosovnica!I483=1,Kosovnica!D483+PRIBITEK_TRAK)+IF(Kosovnica!J483=1,Kosovnica!D483+PRIBITEK_TRAK))/1000)*Kosovnica!E483,0)</f>
        <v>0</v>
      </c>
      <c r="K480" s="78" t="str">
        <f t="shared" si="103"/>
        <v/>
      </c>
      <c r="L480" s="75"/>
      <c r="M480" s="77">
        <f>IF(X480=FALSE,((IF(Kosovnica!G483=2,Kosovnica!C483+PRIBITEK_TRAK)+IF(Kosovnica!H483=2,Kosovnica!C483+PRIBITEK_TRAK)+IF(Kosovnica!I483=2,Kosovnica!D483+PRIBITEK_TRAK)+IF(Kosovnica!J483=2,Kosovnica!D483+PRIBITEK_TRAK))/1000)*Kosovnica!E483,0)</f>
        <v>0</v>
      </c>
      <c r="N480" s="78" t="str">
        <f t="shared" si="104"/>
        <v/>
      </c>
      <c r="O480" s="75"/>
      <c r="P480" s="77">
        <f>IF(X480=TRUE,((IF(Kosovnica!G483=1,Kosovnica!C483+PRIBITEK_TRAK)+IF(Kosovnica!H483=1,Kosovnica!C483+PRIBITEK_TRAK)+IF(Kosovnica!I483=1,Kosovnica!D483+PRIBITEK_TRAK)+IF(Kosovnica!J483=1,Kosovnica!D483+PRIBITEK_TRAK))/1000)*Kosovnica!E483,0)</f>
        <v>0</v>
      </c>
      <c r="Q480" s="78" t="str">
        <f t="shared" si="105"/>
        <v/>
      </c>
      <c r="R480" s="75"/>
      <c r="S480" s="77">
        <f>IF(X480=TRUE,((IF(Kosovnica!G483=2,Kosovnica!C483+PRIBITEK_TRAK)+IF(Kosovnica!H483=2,Kosovnica!C483+PRIBITEK_TRAK)+IF(Kosovnica!I483=2,Kosovnica!D483+PRIBITEK_TRAK)+IF(Kosovnica!J483=2,Kosovnica!D483+PRIBITEK_TRAK))/1000)*Kosovnica!E483,0)</f>
        <v>0</v>
      </c>
      <c r="T480" s="78" t="str">
        <f t="shared" si="106"/>
        <v/>
      </c>
      <c r="U480" s="47"/>
      <c r="V480" s="7" t="str">
        <f t="shared" si="107"/>
        <v/>
      </c>
      <c r="W480" s="7" t="str">
        <f t="shared" si="97"/>
        <v/>
      </c>
      <c r="X480" s="7" t="str" cm="1">
        <f t="array" ref="X480">IF(B480&lt;&gt;"",IF(SUMPRODUCT(--(ISNUMBER(SEARCH(LEPI36, Kosovnica!K483)))) &gt; 0, TRUE, FALSE),"")</f>
        <v/>
      </c>
      <c r="Z480" s="48" t="str">
        <f t="shared" si="108"/>
        <v/>
      </c>
      <c r="AA480" s="7">
        <f t="shared" si="109"/>
        <v>0</v>
      </c>
    </row>
    <row r="481" spans="1:27" ht="15" x14ac:dyDescent="0.2">
      <c r="A481" s="44">
        <f t="shared" si="98"/>
        <v>469</v>
      </c>
      <c r="B481" s="45" t="str">
        <f>IF(Kosovnica!B484&lt;&gt;"",Kosovnica!B484,"")</f>
        <v/>
      </c>
      <c r="C481" s="46" t="str">
        <f>IF(Kosovnica!L484&lt;&gt;"",Kosovnica!L484,"")</f>
        <v/>
      </c>
      <c r="D481" s="74" t="str">
        <f>IF(B481&lt;&gt;"",(((Kosovnica!C484)*(Kosovnica!D484))*Kosovnica!E484*(IF(X481=TRUE,2,1)))/1000000,"")</f>
        <v/>
      </c>
      <c r="E481" s="74" t="str">
        <f t="shared" si="99"/>
        <v/>
      </c>
      <c r="F481" s="80" t="str">
        <f t="shared" si="100"/>
        <v/>
      </c>
      <c r="G481" s="74" t="str">
        <f t="shared" si="101"/>
        <v/>
      </c>
      <c r="H481" s="76" t="str">
        <f t="shared" si="102"/>
        <v/>
      </c>
      <c r="I481" s="76"/>
      <c r="J481" s="77">
        <f>IF(X481=FALSE,((IF(Kosovnica!G484=1,Kosovnica!C484+PRIBITEK_TRAK)+IF(Kosovnica!H484=1,Kosovnica!C484+PRIBITEK_TRAK)+IF(Kosovnica!I484=1,Kosovnica!D484+PRIBITEK_TRAK)+IF(Kosovnica!J484=1,Kosovnica!D484+PRIBITEK_TRAK))/1000)*Kosovnica!E484,0)</f>
        <v>0</v>
      </c>
      <c r="K481" s="78" t="str">
        <f t="shared" si="103"/>
        <v/>
      </c>
      <c r="L481" s="75"/>
      <c r="M481" s="77">
        <f>IF(X481=FALSE,((IF(Kosovnica!G484=2,Kosovnica!C484+PRIBITEK_TRAK)+IF(Kosovnica!H484=2,Kosovnica!C484+PRIBITEK_TRAK)+IF(Kosovnica!I484=2,Kosovnica!D484+PRIBITEK_TRAK)+IF(Kosovnica!J484=2,Kosovnica!D484+PRIBITEK_TRAK))/1000)*Kosovnica!E484,0)</f>
        <v>0</v>
      </c>
      <c r="N481" s="78" t="str">
        <f t="shared" si="104"/>
        <v/>
      </c>
      <c r="O481" s="75"/>
      <c r="P481" s="77">
        <f>IF(X481=TRUE,((IF(Kosovnica!G484=1,Kosovnica!C484+PRIBITEK_TRAK)+IF(Kosovnica!H484=1,Kosovnica!C484+PRIBITEK_TRAK)+IF(Kosovnica!I484=1,Kosovnica!D484+PRIBITEK_TRAK)+IF(Kosovnica!J484=1,Kosovnica!D484+PRIBITEK_TRAK))/1000)*Kosovnica!E484,0)</f>
        <v>0</v>
      </c>
      <c r="Q481" s="78" t="str">
        <f t="shared" si="105"/>
        <v/>
      </c>
      <c r="R481" s="75"/>
      <c r="S481" s="77">
        <f>IF(X481=TRUE,((IF(Kosovnica!G484=2,Kosovnica!C484+PRIBITEK_TRAK)+IF(Kosovnica!H484=2,Kosovnica!C484+PRIBITEK_TRAK)+IF(Kosovnica!I484=2,Kosovnica!D484+PRIBITEK_TRAK)+IF(Kosovnica!J484=2,Kosovnica!D484+PRIBITEK_TRAK))/1000)*Kosovnica!E484,0)</f>
        <v>0</v>
      </c>
      <c r="T481" s="78" t="str">
        <f t="shared" si="106"/>
        <v/>
      </c>
      <c r="U481" s="47"/>
      <c r="V481" s="7" t="str">
        <f t="shared" si="107"/>
        <v/>
      </c>
      <c r="W481" s="7" t="str">
        <f t="shared" si="97"/>
        <v/>
      </c>
      <c r="X481" s="7" t="str" cm="1">
        <f t="array" ref="X481">IF(B481&lt;&gt;"",IF(SUMPRODUCT(--(ISNUMBER(SEARCH(LEPI36, Kosovnica!K484)))) &gt; 0, TRUE, FALSE),"")</f>
        <v/>
      </c>
      <c r="Z481" s="48" t="str">
        <f t="shared" si="108"/>
        <v/>
      </c>
      <c r="AA481" s="7">
        <f t="shared" si="109"/>
        <v>0</v>
      </c>
    </row>
    <row r="482" spans="1:27" ht="15" x14ac:dyDescent="0.2">
      <c r="A482" s="44">
        <f t="shared" si="98"/>
        <v>470</v>
      </c>
      <c r="B482" s="45" t="str">
        <f>IF(Kosovnica!B485&lt;&gt;"",Kosovnica!B485,"")</f>
        <v/>
      </c>
      <c r="C482" s="46" t="str">
        <f>IF(Kosovnica!L485&lt;&gt;"",Kosovnica!L485,"")</f>
        <v/>
      </c>
      <c r="D482" s="74" t="str">
        <f>IF(B482&lt;&gt;"",(((Kosovnica!C485)*(Kosovnica!D485))*Kosovnica!E485*(IF(X482=TRUE,2,1)))/1000000,"")</f>
        <v/>
      </c>
      <c r="E482" s="74" t="str">
        <f t="shared" si="99"/>
        <v/>
      </c>
      <c r="F482" s="80" t="str">
        <f t="shared" si="100"/>
        <v/>
      </c>
      <c r="G482" s="74" t="str">
        <f t="shared" si="101"/>
        <v/>
      </c>
      <c r="H482" s="76" t="str">
        <f t="shared" si="102"/>
        <v/>
      </c>
      <c r="I482" s="76"/>
      <c r="J482" s="77">
        <f>IF(X482=FALSE,((IF(Kosovnica!G485=1,Kosovnica!C485+PRIBITEK_TRAK)+IF(Kosovnica!H485=1,Kosovnica!C485+PRIBITEK_TRAK)+IF(Kosovnica!I485=1,Kosovnica!D485+PRIBITEK_TRAK)+IF(Kosovnica!J485=1,Kosovnica!D485+PRIBITEK_TRAK))/1000)*Kosovnica!E485,0)</f>
        <v>0</v>
      </c>
      <c r="K482" s="78" t="str">
        <f t="shared" si="103"/>
        <v/>
      </c>
      <c r="L482" s="75"/>
      <c r="M482" s="77">
        <f>IF(X482=FALSE,((IF(Kosovnica!G485=2,Kosovnica!C485+PRIBITEK_TRAK)+IF(Kosovnica!H485=2,Kosovnica!C485+PRIBITEK_TRAK)+IF(Kosovnica!I485=2,Kosovnica!D485+PRIBITEK_TRAK)+IF(Kosovnica!J485=2,Kosovnica!D485+PRIBITEK_TRAK))/1000)*Kosovnica!E485,0)</f>
        <v>0</v>
      </c>
      <c r="N482" s="78" t="str">
        <f t="shared" si="104"/>
        <v/>
      </c>
      <c r="O482" s="75"/>
      <c r="P482" s="77">
        <f>IF(X482=TRUE,((IF(Kosovnica!G485=1,Kosovnica!C485+PRIBITEK_TRAK)+IF(Kosovnica!H485=1,Kosovnica!C485+PRIBITEK_TRAK)+IF(Kosovnica!I485=1,Kosovnica!D485+PRIBITEK_TRAK)+IF(Kosovnica!J485=1,Kosovnica!D485+PRIBITEK_TRAK))/1000)*Kosovnica!E485,0)</f>
        <v>0</v>
      </c>
      <c r="Q482" s="78" t="str">
        <f t="shared" si="105"/>
        <v/>
      </c>
      <c r="R482" s="75"/>
      <c r="S482" s="77">
        <f>IF(X482=TRUE,((IF(Kosovnica!G485=2,Kosovnica!C485+PRIBITEK_TRAK)+IF(Kosovnica!H485=2,Kosovnica!C485+PRIBITEK_TRAK)+IF(Kosovnica!I485=2,Kosovnica!D485+PRIBITEK_TRAK)+IF(Kosovnica!J485=2,Kosovnica!D485+PRIBITEK_TRAK))/1000)*Kosovnica!E485,0)</f>
        <v>0</v>
      </c>
      <c r="T482" s="78" t="str">
        <f t="shared" si="106"/>
        <v/>
      </c>
      <c r="U482" s="47"/>
      <c r="V482" s="7" t="str">
        <f t="shared" si="107"/>
        <v/>
      </c>
      <c r="W482" s="7" t="str">
        <f t="shared" si="97"/>
        <v/>
      </c>
      <c r="X482" s="7" t="str" cm="1">
        <f t="array" ref="X482">IF(B482&lt;&gt;"",IF(SUMPRODUCT(--(ISNUMBER(SEARCH(LEPI36, Kosovnica!K485)))) &gt; 0, TRUE, FALSE),"")</f>
        <v/>
      </c>
      <c r="Z482" s="48" t="str">
        <f t="shared" si="108"/>
        <v/>
      </c>
      <c r="AA482" s="7">
        <f t="shared" si="109"/>
        <v>0</v>
      </c>
    </row>
    <row r="483" spans="1:27" ht="15" x14ac:dyDescent="0.2">
      <c r="A483" s="44">
        <f t="shared" si="98"/>
        <v>471</v>
      </c>
      <c r="B483" s="45" t="str">
        <f>IF(Kosovnica!B486&lt;&gt;"",Kosovnica!B486,"")</f>
        <v/>
      </c>
      <c r="C483" s="46" t="str">
        <f>IF(Kosovnica!L486&lt;&gt;"",Kosovnica!L486,"")</f>
        <v/>
      </c>
      <c r="D483" s="74" t="str">
        <f>IF(B483&lt;&gt;"",(((Kosovnica!C486)*(Kosovnica!D486))*Kosovnica!E486*(IF(X483=TRUE,2,1)))/1000000,"")</f>
        <v/>
      </c>
      <c r="E483" s="74" t="str">
        <f t="shared" si="99"/>
        <v/>
      </c>
      <c r="F483" s="80" t="str">
        <f t="shared" si="100"/>
        <v/>
      </c>
      <c r="G483" s="74" t="str">
        <f t="shared" si="101"/>
        <v/>
      </c>
      <c r="H483" s="76" t="str">
        <f t="shared" si="102"/>
        <v/>
      </c>
      <c r="I483" s="76"/>
      <c r="J483" s="77">
        <f>IF(X483=FALSE,((IF(Kosovnica!G486=1,Kosovnica!C486+PRIBITEK_TRAK)+IF(Kosovnica!H486=1,Kosovnica!C486+PRIBITEK_TRAK)+IF(Kosovnica!I486=1,Kosovnica!D486+PRIBITEK_TRAK)+IF(Kosovnica!J486=1,Kosovnica!D486+PRIBITEK_TRAK))/1000)*Kosovnica!E486,0)</f>
        <v>0</v>
      </c>
      <c r="K483" s="78" t="str">
        <f t="shared" si="103"/>
        <v/>
      </c>
      <c r="L483" s="75"/>
      <c r="M483" s="77">
        <f>IF(X483=FALSE,((IF(Kosovnica!G486=2,Kosovnica!C486+PRIBITEK_TRAK)+IF(Kosovnica!H486=2,Kosovnica!C486+PRIBITEK_TRAK)+IF(Kosovnica!I486=2,Kosovnica!D486+PRIBITEK_TRAK)+IF(Kosovnica!J486=2,Kosovnica!D486+PRIBITEK_TRAK))/1000)*Kosovnica!E486,0)</f>
        <v>0</v>
      </c>
      <c r="N483" s="78" t="str">
        <f t="shared" si="104"/>
        <v/>
      </c>
      <c r="O483" s="75"/>
      <c r="P483" s="77">
        <f>IF(X483=TRUE,((IF(Kosovnica!G486=1,Kosovnica!C486+PRIBITEK_TRAK)+IF(Kosovnica!H486=1,Kosovnica!C486+PRIBITEK_TRAK)+IF(Kosovnica!I486=1,Kosovnica!D486+PRIBITEK_TRAK)+IF(Kosovnica!J486=1,Kosovnica!D486+PRIBITEK_TRAK))/1000)*Kosovnica!E486,0)</f>
        <v>0</v>
      </c>
      <c r="Q483" s="78" t="str">
        <f t="shared" si="105"/>
        <v/>
      </c>
      <c r="R483" s="75"/>
      <c r="S483" s="77">
        <f>IF(X483=TRUE,((IF(Kosovnica!G486=2,Kosovnica!C486+PRIBITEK_TRAK)+IF(Kosovnica!H486=2,Kosovnica!C486+PRIBITEK_TRAK)+IF(Kosovnica!I486=2,Kosovnica!D486+PRIBITEK_TRAK)+IF(Kosovnica!J486=2,Kosovnica!D486+PRIBITEK_TRAK))/1000)*Kosovnica!E486,0)</f>
        <v>0</v>
      </c>
      <c r="T483" s="78" t="str">
        <f t="shared" si="106"/>
        <v/>
      </c>
      <c r="U483" s="47"/>
      <c r="V483" s="7" t="str">
        <f t="shared" si="107"/>
        <v/>
      </c>
      <c r="W483" s="7" t="str">
        <f t="shared" si="97"/>
        <v/>
      </c>
      <c r="X483" s="7" t="str" cm="1">
        <f t="array" ref="X483">IF(B483&lt;&gt;"",IF(SUMPRODUCT(--(ISNUMBER(SEARCH(LEPI36, Kosovnica!K486)))) &gt; 0, TRUE, FALSE),"")</f>
        <v/>
      </c>
      <c r="Z483" s="48" t="str">
        <f t="shared" si="108"/>
        <v/>
      </c>
      <c r="AA483" s="7">
        <f t="shared" si="109"/>
        <v>0</v>
      </c>
    </row>
    <row r="484" spans="1:27" ht="15" x14ac:dyDescent="0.2">
      <c r="A484" s="44">
        <f t="shared" si="98"/>
        <v>472</v>
      </c>
      <c r="B484" s="45" t="str">
        <f>IF(Kosovnica!B487&lt;&gt;"",Kosovnica!B487,"")</f>
        <v/>
      </c>
      <c r="C484" s="46" t="str">
        <f>IF(Kosovnica!L487&lt;&gt;"",Kosovnica!L487,"")</f>
        <v/>
      </c>
      <c r="D484" s="74" t="str">
        <f>IF(B484&lt;&gt;"",(((Kosovnica!C487)*(Kosovnica!D487))*Kosovnica!E487*(IF(X484=TRUE,2,1)))/1000000,"")</f>
        <v/>
      </c>
      <c r="E484" s="74" t="str">
        <f t="shared" si="99"/>
        <v/>
      </c>
      <c r="F484" s="80" t="str">
        <f t="shared" si="100"/>
        <v/>
      </c>
      <c r="G484" s="74" t="str">
        <f t="shared" si="101"/>
        <v/>
      </c>
      <c r="H484" s="76" t="str">
        <f t="shared" si="102"/>
        <v/>
      </c>
      <c r="I484" s="76"/>
      <c r="J484" s="77">
        <f>IF(X484=FALSE,((IF(Kosovnica!G487=1,Kosovnica!C487+PRIBITEK_TRAK)+IF(Kosovnica!H487=1,Kosovnica!C487+PRIBITEK_TRAK)+IF(Kosovnica!I487=1,Kosovnica!D487+PRIBITEK_TRAK)+IF(Kosovnica!J487=1,Kosovnica!D487+PRIBITEK_TRAK))/1000)*Kosovnica!E487,0)</f>
        <v>0</v>
      </c>
      <c r="K484" s="78" t="str">
        <f t="shared" si="103"/>
        <v/>
      </c>
      <c r="L484" s="75"/>
      <c r="M484" s="77">
        <f>IF(X484=FALSE,((IF(Kosovnica!G487=2,Kosovnica!C487+PRIBITEK_TRAK)+IF(Kosovnica!H487=2,Kosovnica!C487+PRIBITEK_TRAK)+IF(Kosovnica!I487=2,Kosovnica!D487+PRIBITEK_TRAK)+IF(Kosovnica!J487=2,Kosovnica!D487+PRIBITEK_TRAK))/1000)*Kosovnica!E487,0)</f>
        <v>0</v>
      </c>
      <c r="N484" s="78" t="str">
        <f t="shared" si="104"/>
        <v/>
      </c>
      <c r="O484" s="75"/>
      <c r="P484" s="77">
        <f>IF(X484=TRUE,((IF(Kosovnica!G487=1,Kosovnica!C487+PRIBITEK_TRAK)+IF(Kosovnica!H487=1,Kosovnica!C487+PRIBITEK_TRAK)+IF(Kosovnica!I487=1,Kosovnica!D487+PRIBITEK_TRAK)+IF(Kosovnica!J487=1,Kosovnica!D487+PRIBITEK_TRAK))/1000)*Kosovnica!E487,0)</f>
        <v>0</v>
      </c>
      <c r="Q484" s="78" t="str">
        <f t="shared" si="105"/>
        <v/>
      </c>
      <c r="R484" s="75"/>
      <c r="S484" s="77">
        <f>IF(X484=TRUE,((IF(Kosovnica!G487=2,Kosovnica!C487+PRIBITEK_TRAK)+IF(Kosovnica!H487=2,Kosovnica!C487+PRIBITEK_TRAK)+IF(Kosovnica!I487=2,Kosovnica!D487+PRIBITEK_TRAK)+IF(Kosovnica!J487=2,Kosovnica!D487+PRIBITEK_TRAK))/1000)*Kosovnica!E487,0)</f>
        <v>0</v>
      </c>
      <c r="T484" s="78" t="str">
        <f t="shared" si="106"/>
        <v/>
      </c>
      <c r="U484" s="47"/>
      <c r="V484" s="7" t="str">
        <f t="shared" si="107"/>
        <v/>
      </c>
      <c r="W484" s="7" t="str">
        <f t="shared" si="97"/>
        <v/>
      </c>
      <c r="X484" s="7" t="str" cm="1">
        <f t="array" ref="X484">IF(B484&lt;&gt;"",IF(SUMPRODUCT(--(ISNUMBER(SEARCH(LEPI36, Kosovnica!K487)))) &gt; 0, TRUE, FALSE),"")</f>
        <v/>
      </c>
      <c r="Z484" s="48" t="str">
        <f t="shared" si="108"/>
        <v/>
      </c>
      <c r="AA484" s="7">
        <f t="shared" si="109"/>
        <v>0</v>
      </c>
    </row>
    <row r="485" spans="1:27" ht="15" x14ac:dyDescent="0.2">
      <c r="A485" s="44">
        <f t="shared" si="98"/>
        <v>473</v>
      </c>
      <c r="B485" s="45" t="str">
        <f>IF(Kosovnica!B488&lt;&gt;"",Kosovnica!B488,"")</f>
        <v/>
      </c>
      <c r="C485" s="46" t="str">
        <f>IF(Kosovnica!L488&lt;&gt;"",Kosovnica!L488,"")</f>
        <v/>
      </c>
      <c r="D485" s="74" t="str">
        <f>IF(B485&lt;&gt;"",(((Kosovnica!C488)*(Kosovnica!D488))*Kosovnica!E488*(IF(X485=TRUE,2,1)))/1000000,"")</f>
        <v/>
      </c>
      <c r="E485" s="74" t="str">
        <f t="shared" si="99"/>
        <v/>
      </c>
      <c r="F485" s="80" t="str">
        <f t="shared" si="100"/>
        <v/>
      </c>
      <c r="G485" s="74" t="str">
        <f t="shared" si="101"/>
        <v/>
      </c>
      <c r="H485" s="76" t="str">
        <f t="shared" si="102"/>
        <v/>
      </c>
      <c r="I485" s="76"/>
      <c r="J485" s="77">
        <f>IF(X485=FALSE,((IF(Kosovnica!G488=1,Kosovnica!C488+PRIBITEK_TRAK)+IF(Kosovnica!H488=1,Kosovnica!C488+PRIBITEK_TRAK)+IF(Kosovnica!I488=1,Kosovnica!D488+PRIBITEK_TRAK)+IF(Kosovnica!J488=1,Kosovnica!D488+PRIBITEK_TRAK))/1000)*Kosovnica!E488,0)</f>
        <v>0</v>
      </c>
      <c r="K485" s="78" t="str">
        <f t="shared" si="103"/>
        <v/>
      </c>
      <c r="L485" s="75"/>
      <c r="M485" s="77">
        <f>IF(X485=FALSE,((IF(Kosovnica!G488=2,Kosovnica!C488+PRIBITEK_TRAK)+IF(Kosovnica!H488=2,Kosovnica!C488+PRIBITEK_TRAK)+IF(Kosovnica!I488=2,Kosovnica!D488+PRIBITEK_TRAK)+IF(Kosovnica!J488=2,Kosovnica!D488+PRIBITEK_TRAK))/1000)*Kosovnica!E488,0)</f>
        <v>0</v>
      </c>
      <c r="N485" s="78" t="str">
        <f t="shared" si="104"/>
        <v/>
      </c>
      <c r="O485" s="75"/>
      <c r="P485" s="77">
        <f>IF(X485=TRUE,((IF(Kosovnica!G488=1,Kosovnica!C488+PRIBITEK_TRAK)+IF(Kosovnica!H488=1,Kosovnica!C488+PRIBITEK_TRAK)+IF(Kosovnica!I488=1,Kosovnica!D488+PRIBITEK_TRAK)+IF(Kosovnica!J488=1,Kosovnica!D488+PRIBITEK_TRAK))/1000)*Kosovnica!E488,0)</f>
        <v>0</v>
      </c>
      <c r="Q485" s="78" t="str">
        <f t="shared" si="105"/>
        <v/>
      </c>
      <c r="R485" s="75"/>
      <c r="S485" s="77">
        <f>IF(X485=TRUE,((IF(Kosovnica!G488=2,Kosovnica!C488+PRIBITEK_TRAK)+IF(Kosovnica!H488=2,Kosovnica!C488+PRIBITEK_TRAK)+IF(Kosovnica!I488=2,Kosovnica!D488+PRIBITEK_TRAK)+IF(Kosovnica!J488=2,Kosovnica!D488+PRIBITEK_TRAK))/1000)*Kosovnica!E488,0)</f>
        <v>0</v>
      </c>
      <c r="T485" s="78" t="str">
        <f t="shared" si="106"/>
        <v/>
      </c>
      <c r="U485" s="47"/>
      <c r="V485" s="7" t="str">
        <f t="shared" si="107"/>
        <v/>
      </c>
      <c r="W485" s="7" t="str">
        <f t="shared" si="97"/>
        <v/>
      </c>
      <c r="X485" s="7" t="str" cm="1">
        <f t="array" ref="X485">IF(B485&lt;&gt;"",IF(SUMPRODUCT(--(ISNUMBER(SEARCH(LEPI36, Kosovnica!K488)))) &gt; 0, TRUE, FALSE),"")</f>
        <v/>
      </c>
      <c r="Z485" s="48" t="str">
        <f t="shared" si="108"/>
        <v/>
      </c>
      <c r="AA485" s="7">
        <f t="shared" si="109"/>
        <v>0</v>
      </c>
    </row>
    <row r="486" spans="1:27" ht="15" x14ac:dyDescent="0.2">
      <c r="A486" s="44">
        <f t="shared" si="98"/>
        <v>474</v>
      </c>
      <c r="B486" s="45" t="str">
        <f>IF(Kosovnica!B489&lt;&gt;"",Kosovnica!B489,"")</f>
        <v/>
      </c>
      <c r="C486" s="46" t="str">
        <f>IF(Kosovnica!L489&lt;&gt;"",Kosovnica!L489,"")</f>
        <v/>
      </c>
      <c r="D486" s="74" t="str">
        <f>IF(B486&lt;&gt;"",(((Kosovnica!C489)*(Kosovnica!D489))*Kosovnica!E489*(IF(X486=TRUE,2,1)))/1000000,"")</f>
        <v/>
      </c>
      <c r="E486" s="74" t="str">
        <f t="shared" si="99"/>
        <v/>
      </c>
      <c r="F486" s="80" t="str">
        <f t="shared" si="100"/>
        <v/>
      </c>
      <c r="G486" s="74" t="str">
        <f t="shared" si="101"/>
        <v/>
      </c>
      <c r="H486" s="76" t="str">
        <f t="shared" si="102"/>
        <v/>
      </c>
      <c r="I486" s="76"/>
      <c r="J486" s="77">
        <f>IF(X486=FALSE,((IF(Kosovnica!G489=1,Kosovnica!C489+PRIBITEK_TRAK)+IF(Kosovnica!H489=1,Kosovnica!C489+PRIBITEK_TRAK)+IF(Kosovnica!I489=1,Kosovnica!D489+PRIBITEK_TRAK)+IF(Kosovnica!J489=1,Kosovnica!D489+PRIBITEK_TRAK))/1000)*Kosovnica!E489,0)</f>
        <v>0</v>
      </c>
      <c r="K486" s="78" t="str">
        <f t="shared" si="103"/>
        <v/>
      </c>
      <c r="L486" s="75"/>
      <c r="M486" s="77">
        <f>IF(X486=FALSE,((IF(Kosovnica!G489=2,Kosovnica!C489+PRIBITEK_TRAK)+IF(Kosovnica!H489=2,Kosovnica!C489+PRIBITEK_TRAK)+IF(Kosovnica!I489=2,Kosovnica!D489+PRIBITEK_TRAK)+IF(Kosovnica!J489=2,Kosovnica!D489+PRIBITEK_TRAK))/1000)*Kosovnica!E489,0)</f>
        <v>0</v>
      </c>
      <c r="N486" s="78" t="str">
        <f t="shared" si="104"/>
        <v/>
      </c>
      <c r="O486" s="75"/>
      <c r="P486" s="77">
        <f>IF(X486=TRUE,((IF(Kosovnica!G489=1,Kosovnica!C489+PRIBITEK_TRAK)+IF(Kosovnica!H489=1,Kosovnica!C489+PRIBITEK_TRAK)+IF(Kosovnica!I489=1,Kosovnica!D489+PRIBITEK_TRAK)+IF(Kosovnica!J489=1,Kosovnica!D489+PRIBITEK_TRAK))/1000)*Kosovnica!E489,0)</f>
        <v>0</v>
      </c>
      <c r="Q486" s="78" t="str">
        <f t="shared" si="105"/>
        <v/>
      </c>
      <c r="R486" s="75"/>
      <c r="S486" s="77">
        <f>IF(X486=TRUE,((IF(Kosovnica!G489=2,Kosovnica!C489+PRIBITEK_TRAK)+IF(Kosovnica!H489=2,Kosovnica!C489+PRIBITEK_TRAK)+IF(Kosovnica!I489=2,Kosovnica!D489+PRIBITEK_TRAK)+IF(Kosovnica!J489=2,Kosovnica!D489+PRIBITEK_TRAK))/1000)*Kosovnica!E489,0)</f>
        <v>0</v>
      </c>
      <c r="T486" s="78" t="str">
        <f t="shared" si="106"/>
        <v/>
      </c>
      <c r="U486" s="47"/>
      <c r="V486" s="7" t="str">
        <f t="shared" si="107"/>
        <v/>
      </c>
      <c r="W486" s="7" t="str">
        <f t="shared" si="97"/>
        <v/>
      </c>
      <c r="X486" s="7" t="str" cm="1">
        <f t="array" ref="X486">IF(B486&lt;&gt;"",IF(SUMPRODUCT(--(ISNUMBER(SEARCH(LEPI36, Kosovnica!K489)))) &gt; 0, TRUE, FALSE),"")</f>
        <v/>
      </c>
      <c r="Z486" s="48" t="str">
        <f t="shared" si="108"/>
        <v/>
      </c>
      <c r="AA486" s="7">
        <f t="shared" si="109"/>
        <v>0</v>
      </c>
    </row>
    <row r="487" spans="1:27" ht="15" x14ac:dyDescent="0.2">
      <c r="A487" s="44">
        <f t="shared" si="98"/>
        <v>475</v>
      </c>
      <c r="B487" s="45" t="str">
        <f>IF(Kosovnica!B490&lt;&gt;"",Kosovnica!B490,"")</f>
        <v/>
      </c>
      <c r="C487" s="46" t="str">
        <f>IF(Kosovnica!L490&lt;&gt;"",Kosovnica!L490,"")</f>
        <v/>
      </c>
      <c r="D487" s="74" t="str">
        <f>IF(B487&lt;&gt;"",(((Kosovnica!C490)*(Kosovnica!D490))*Kosovnica!E490*(IF(X487=TRUE,2,1)))/1000000,"")</f>
        <v/>
      </c>
      <c r="E487" s="74" t="str">
        <f t="shared" si="99"/>
        <v/>
      </c>
      <c r="F487" s="80" t="str">
        <f t="shared" si="100"/>
        <v/>
      </c>
      <c r="G487" s="74" t="str">
        <f t="shared" si="101"/>
        <v/>
      </c>
      <c r="H487" s="76" t="str">
        <f t="shared" si="102"/>
        <v/>
      </c>
      <c r="I487" s="76"/>
      <c r="J487" s="77">
        <f>IF(X487=FALSE,((IF(Kosovnica!G490=1,Kosovnica!C490+PRIBITEK_TRAK)+IF(Kosovnica!H490=1,Kosovnica!C490+PRIBITEK_TRAK)+IF(Kosovnica!I490=1,Kosovnica!D490+PRIBITEK_TRAK)+IF(Kosovnica!J490=1,Kosovnica!D490+PRIBITEK_TRAK))/1000)*Kosovnica!E490,0)</f>
        <v>0</v>
      </c>
      <c r="K487" s="78" t="str">
        <f t="shared" si="103"/>
        <v/>
      </c>
      <c r="L487" s="75"/>
      <c r="M487" s="77">
        <f>IF(X487=FALSE,((IF(Kosovnica!G490=2,Kosovnica!C490+PRIBITEK_TRAK)+IF(Kosovnica!H490=2,Kosovnica!C490+PRIBITEK_TRAK)+IF(Kosovnica!I490=2,Kosovnica!D490+PRIBITEK_TRAK)+IF(Kosovnica!J490=2,Kosovnica!D490+PRIBITEK_TRAK))/1000)*Kosovnica!E490,0)</f>
        <v>0</v>
      </c>
      <c r="N487" s="78" t="str">
        <f t="shared" si="104"/>
        <v/>
      </c>
      <c r="O487" s="75"/>
      <c r="P487" s="77">
        <f>IF(X487=TRUE,((IF(Kosovnica!G490=1,Kosovnica!C490+PRIBITEK_TRAK)+IF(Kosovnica!H490=1,Kosovnica!C490+PRIBITEK_TRAK)+IF(Kosovnica!I490=1,Kosovnica!D490+PRIBITEK_TRAK)+IF(Kosovnica!J490=1,Kosovnica!D490+PRIBITEK_TRAK))/1000)*Kosovnica!E490,0)</f>
        <v>0</v>
      </c>
      <c r="Q487" s="78" t="str">
        <f t="shared" si="105"/>
        <v/>
      </c>
      <c r="R487" s="75"/>
      <c r="S487" s="77">
        <f>IF(X487=TRUE,((IF(Kosovnica!G490=2,Kosovnica!C490+PRIBITEK_TRAK)+IF(Kosovnica!H490=2,Kosovnica!C490+PRIBITEK_TRAK)+IF(Kosovnica!I490=2,Kosovnica!D490+PRIBITEK_TRAK)+IF(Kosovnica!J490=2,Kosovnica!D490+PRIBITEK_TRAK))/1000)*Kosovnica!E490,0)</f>
        <v>0</v>
      </c>
      <c r="T487" s="78" t="str">
        <f t="shared" si="106"/>
        <v/>
      </c>
      <c r="U487" s="47"/>
      <c r="V487" s="7" t="str">
        <f t="shared" si="107"/>
        <v/>
      </c>
      <c r="W487" s="7" t="str">
        <f t="shared" si="97"/>
        <v/>
      </c>
      <c r="X487" s="7" t="str" cm="1">
        <f t="array" ref="X487">IF(B487&lt;&gt;"",IF(SUMPRODUCT(--(ISNUMBER(SEARCH(LEPI36, Kosovnica!K490)))) &gt; 0, TRUE, FALSE),"")</f>
        <v/>
      </c>
      <c r="Z487" s="48" t="str">
        <f t="shared" si="108"/>
        <v/>
      </c>
      <c r="AA487" s="7">
        <f t="shared" si="109"/>
        <v>0</v>
      </c>
    </row>
    <row r="488" spans="1:27" ht="15" x14ac:dyDescent="0.2">
      <c r="A488" s="44">
        <f t="shared" si="98"/>
        <v>476</v>
      </c>
      <c r="B488" s="45" t="str">
        <f>IF(Kosovnica!B491&lt;&gt;"",Kosovnica!B491,"")</f>
        <v/>
      </c>
      <c r="C488" s="46" t="str">
        <f>IF(Kosovnica!L491&lt;&gt;"",Kosovnica!L491,"")</f>
        <v/>
      </c>
      <c r="D488" s="74" t="str">
        <f>IF(B488&lt;&gt;"",(((Kosovnica!C491)*(Kosovnica!D491))*Kosovnica!E491*(IF(X488=TRUE,2,1)))/1000000,"")</f>
        <v/>
      </c>
      <c r="E488" s="74" t="str">
        <f t="shared" si="99"/>
        <v/>
      </c>
      <c r="F488" s="80" t="str">
        <f t="shared" si="100"/>
        <v/>
      </c>
      <c r="G488" s="74" t="str">
        <f t="shared" si="101"/>
        <v/>
      </c>
      <c r="H488" s="76" t="str">
        <f t="shared" si="102"/>
        <v/>
      </c>
      <c r="I488" s="76"/>
      <c r="J488" s="77">
        <f>IF(X488=FALSE,((IF(Kosovnica!G491=1,Kosovnica!C491+PRIBITEK_TRAK)+IF(Kosovnica!H491=1,Kosovnica!C491+PRIBITEK_TRAK)+IF(Kosovnica!I491=1,Kosovnica!D491+PRIBITEK_TRAK)+IF(Kosovnica!J491=1,Kosovnica!D491+PRIBITEK_TRAK))/1000)*Kosovnica!E491,0)</f>
        <v>0</v>
      </c>
      <c r="K488" s="78" t="str">
        <f t="shared" si="103"/>
        <v/>
      </c>
      <c r="L488" s="75"/>
      <c r="M488" s="77">
        <f>IF(X488=FALSE,((IF(Kosovnica!G491=2,Kosovnica!C491+PRIBITEK_TRAK)+IF(Kosovnica!H491=2,Kosovnica!C491+PRIBITEK_TRAK)+IF(Kosovnica!I491=2,Kosovnica!D491+PRIBITEK_TRAK)+IF(Kosovnica!J491=2,Kosovnica!D491+PRIBITEK_TRAK))/1000)*Kosovnica!E491,0)</f>
        <v>0</v>
      </c>
      <c r="N488" s="78" t="str">
        <f t="shared" si="104"/>
        <v/>
      </c>
      <c r="O488" s="75"/>
      <c r="P488" s="77">
        <f>IF(X488=TRUE,((IF(Kosovnica!G491=1,Kosovnica!C491+PRIBITEK_TRAK)+IF(Kosovnica!H491=1,Kosovnica!C491+PRIBITEK_TRAK)+IF(Kosovnica!I491=1,Kosovnica!D491+PRIBITEK_TRAK)+IF(Kosovnica!J491=1,Kosovnica!D491+PRIBITEK_TRAK))/1000)*Kosovnica!E491,0)</f>
        <v>0</v>
      </c>
      <c r="Q488" s="78" t="str">
        <f t="shared" si="105"/>
        <v/>
      </c>
      <c r="R488" s="75"/>
      <c r="S488" s="77">
        <f>IF(X488=TRUE,((IF(Kosovnica!G491=2,Kosovnica!C491+PRIBITEK_TRAK)+IF(Kosovnica!H491=2,Kosovnica!C491+PRIBITEK_TRAK)+IF(Kosovnica!I491=2,Kosovnica!D491+PRIBITEK_TRAK)+IF(Kosovnica!J491=2,Kosovnica!D491+PRIBITEK_TRAK))/1000)*Kosovnica!E491,0)</f>
        <v>0</v>
      </c>
      <c r="T488" s="78" t="str">
        <f t="shared" si="106"/>
        <v/>
      </c>
      <c r="U488" s="47"/>
      <c r="V488" s="7" t="str">
        <f t="shared" si="107"/>
        <v/>
      </c>
      <c r="W488" s="7" t="str">
        <f t="shared" si="97"/>
        <v/>
      </c>
      <c r="X488" s="7" t="str" cm="1">
        <f t="array" ref="X488">IF(B488&lt;&gt;"",IF(SUMPRODUCT(--(ISNUMBER(SEARCH(LEPI36, Kosovnica!K491)))) &gt; 0, TRUE, FALSE),"")</f>
        <v/>
      </c>
      <c r="Z488" s="48" t="str">
        <f t="shared" si="108"/>
        <v/>
      </c>
      <c r="AA488" s="7">
        <f t="shared" si="109"/>
        <v>0</v>
      </c>
    </row>
    <row r="489" spans="1:27" ht="15" x14ac:dyDescent="0.2">
      <c r="A489" s="44">
        <f t="shared" si="98"/>
        <v>477</v>
      </c>
      <c r="B489" s="45" t="str">
        <f>IF(Kosovnica!B492&lt;&gt;"",Kosovnica!B492,"")</f>
        <v/>
      </c>
      <c r="C489" s="46" t="str">
        <f>IF(Kosovnica!L492&lt;&gt;"",Kosovnica!L492,"")</f>
        <v/>
      </c>
      <c r="D489" s="74" t="str">
        <f>IF(B489&lt;&gt;"",(((Kosovnica!C492)*(Kosovnica!D492))*Kosovnica!E492*(IF(X489=TRUE,2,1)))/1000000,"")</f>
        <v/>
      </c>
      <c r="E489" s="74" t="str">
        <f t="shared" si="99"/>
        <v/>
      </c>
      <c r="F489" s="80" t="str">
        <f t="shared" si="100"/>
        <v/>
      </c>
      <c r="G489" s="74" t="str">
        <f t="shared" si="101"/>
        <v/>
      </c>
      <c r="H489" s="76" t="str">
        <f t="shared" si="102"/>
        <v/>
      </c>
      <c r="I489" s="76"/>
      <c r="J489" s="77">
        <f>IF(X489=FALSE,((IF(Kosovnica!G492=1,Kosovnica!C492+PRIBITEK_TRAK)+IF(Kosovnica!H492=1,Kosovnica!C492+PRIBITEK_TRAK)+IF(Kosovnica!I492=1,Kosovnica!D492+PRIBITEK_TRAK)+IF(Kosovnica!J492=1,Kosovnica!D492+PRIBITEK_TRAK))/1000)*Kosovnica!E492,0)</f>
        <v>0</v>
      </c>
      <c r="K489" s="78" t="str">
        <f t="shared" si="103"/>
        <v/>
      </c>
      <c r="L489" s="75"/>
      <c r="M489" s="77">
        <f>IF(X489=FALSE,((IF(Kosovnica!G492=2,Kosovnica!C492+PRIBITEK_TRAK)+IF(Kosovnica!H492=2,Kosovnica!C492+PRIBITEK_TRAK)+IF(Kosovnica!I492=2,Kosovnica!D492+PRIBITEK_TRAK)+IF(Kosovnica!J492=2,Kosovnica!D492+PRIBITEK_TRAK))/1000)*Kosovnica!E492,0)</f>
        <v>0</v>
      </c>
      <c r="N489" s="78" t="str">
        <f t="shared" si="104"/>
        <v/>
      </c>
      <c r="O489" s="75"/>
      <c r="P489" s="77">
        <f>IF(X489=TRUE,((IF(Kosovnica!G492=1,Kosovnica!C492+PRIBITEK_TRAK)+IF(Kosovnica!H492=1,Kosovnica!C492+PRIBITEK_TRAK)+IF(Kosovnica!I492=1,Kosovnica!D492+PRIBITEK_TRAK)+IF(Kosovnica!J492=1,Kosovnica!D492+PRIBITEK_TRAK))/1000)*Kosovnica!E492,0)</f>
        <v>0</v>
      </c>
      <c r="Q489" s="78" t="str">
        <f t="shared" si="105"/>
        <v/>
      </c>
      <c r="R489" s="75"/>
      <c r="S489" s="77">
        <f>IF(X489=TRUE,((IF(Kosovnica!G492=2,Kosovnica!C492+PRIBITEK_TRAK)+IF(Kosovnica!H492=2,Kosovnica!C492+PRIBITEK_TRAK)+IF(Kosovnica!I492=2,Kosovnica!D492+PRIBITEK_TRAK)+IF(Kosovnica!J492=2,Kosovnica!D492+PRIBITEK_TRAK))/1000)*Kosovnica!E492,0)</f>
        <v>0</v>
      </c>
      <c r="T489" s="78" t="str">
        <f t="shared" si="106"/>
        <v/>
      </c>
      <c r="U489" s="47"/>
      <c r="V489" s="7" t="str">
        <f t="shared" si="107"/>
        <v/>
      </c>
      <c r="W489" s="7" t="str">
        <f t="shared" si="97"/>
        <v/>
      </c>
      <c r="X489" s="7" t="str" cm="1">
        <f t="array" ref="X489">IF(B489&lt;&gt;"",IF(SUMPRODUCT(--(ISNUMBER(SEARCH(LEPI36, Kosovnica!K492)))) &gt; 0, TRUE, FALSE),"")</f>
        <v/>
      </c>
      <c r="Z489" s="48" t="str">
        <f t="shared" si="108"/>
        <v/>
      </c>
      <c r="AA489" s="7">
        <f t="shared" si="109"/>
        <v>0</v>
      </c>
    </row>
    <row r="490" spans="1:27" ht="15" x14ac:dyDescent="0.2">
      <c r="A490" s="44">
        <f t="shared" si="98"/>
        <v>478</v>
      </c>
      <c r="B490" s="45" t="str">
        <f>IF(Kosovnica!B493&lt;&gt;"",Kosovnica!B493,"")</f>
        <v/>
      </c>
      <c r="C490" s="46" t="str">
        <f>IF(Kosovnica!L493&lt;&gt;"",Kosovnica!L493,"")</f>
        <v/>
      </c>
      <c r="D490" s="74" t="str">
        <f>IF(B490&lt;&gt;"",(((Kosovnica!C493)*(Kosovnica!D493))*Kosovnica!E493*(IF(X490=TRUE,2,1)))/1000000,"")</f>
        <v/>
      </c>
      <c r="E490" s="74" t="str">
        <f t="shared" si="99"/>
        <v/>
      </c>
      <c r="F490" s="80" t="str">
        <f t="shared" si="100"/>
        <v/>
      </c>
      <c r="G490" s="74" t="str">
        <f t="shared" si="101"/>
        <v/>
      </c>
      <c r="H490" s="76" t="str">
        <f t="shared" si="102"/>
        <v/>
      </c>
      <c r="I490" s="76"/>
      <c r="J490" s="77">
        <f>IF(X490=FALSE,((IF(Kosovnica!G493=1,Kosovnica!C493+PRIBITEK_TRAK)+IF(Kosovnica!H493=1,Kosovnica!C493+PRIBITEK_TRAK)+IF(Kosovnica!I493=1,Kosovnica!D493+PRIBITEK_TRAK)+IF(Kosovnica!J493=1,Kosovnica!D493+PRIBITEK_TRAK))/1000)*Kosovnica!E493,0)</f>
        <v>0</v>
      </c>
      <c r="K490" s="78" t="str">
        <f t="shared" si="103"/>
        <v/>
      </c>
      <c r="L490" s="75"/>
      <c r="M490" s="77">
        <f>IF(X490=FALSE,((IF(Kosovnica!G493=2,Kosovnica!C493+PRIBITEK_TRAK)+IF(Kosovnica!H493=2,Kosovnica!C493+PRIBITEK_TRAK)+IF(Kosovnica!I493=2,Kosovnica!D493+PRIBITEK_TRAK)+IF(Kosovnica!J493=2,Kosovnica!D493+PRIBITEK_TRAK))/1000)*Kosovnica!E493,0)</f>
        <v>0</v>
      </c>
      <c r="N490" s="78" t="str">
        <f t="shared" si="104"/>
        <v/>
      </c>
      <c r="O490" s="75"/>
      <c r="P490" s="77">
        <f>IF(X490=TRUE,((IF(Kosovnica!G493=1,Kosovnica!C493+PRIBITEK_TRAK)+IF(Kosovnica!H493=1,Kosovnica!C493+PRIBITEK_TRAK)+IF(Kosovnica!I493=1,Kosovnica!D493+PRIBITEK_TRAK)+IF(Kosovnica!J493=1,Kosovnica!D493+PRIBITEK_TRAK))/1000)*Kosovnica!E493,0)</f>
        <v>0</v>
      </c>
      <c r="Q490" s="78" t="str">
        <f t="shared" si="105"/>
        <v/>
      </c>
      <c r="R490" s="75"/>
      <c r="S490" s="77">
        <f>IF(X490=TRUE,((IF(Kosovnica!G493=2,Kosovnica!C493+PRIBITEK_TRAK)+IF(Kosovnica!H493=2,Kosovnica!C493+PRIBITEK_TRAK)+IF(Kosovnica!I493=2,Kosovnica!D493+PRIBITEK_TRAK)+IF(Kosovnica!J493=2,Kosovnica!D493+PRIBITEK_TRAK))/1000)*Kosovnica!E493,0)</f>
        <v>0</v>
      </c>
      <c r="T490" s="78" t="str">
        <f t="shared" si="106"/>
        <v/>
      </c>
      <c r="U490" s="47"/>
      <c r="V490" s="7" t="str">
        <f t="shared" si="107"/>
        <v/>
      </c>
      <c r="W490" s="7" t="str">
        <f t="shared" si="97"/>
        <v/>
      </c>
      <c r="X490" s="7" t="str" cm="1">
        <f t="array" ref="X490">IF(B490&lt;&gt;"",IF(SUMPRODUCT(--(ISNUMBER(SEARCH(LEPI36, Kosovnica!K493)))) &gt; 0, TRUE, FALSE),"")</f>
        <v/>
      </c>
      <c r="Z490" s="48" t="str">
        <f t="shared" si="108"/>
        <v/>
      </c>
      <c r="AA490" s="7">
        <f t="shared" si="109"/>
        <v>0</v>
      </c>
    </row>
    <row r="491" spans="1:27" ht="15" x14ac:dyDescent="0.2">
      <c r="A491" s="44">
        <f t="shared" si="98"/>
        <v>479</v>
      </c>
      <c r="B491" s="45" t="str">
        <f>IF(Kosovnica!B494&lt;&gt;"",Kosovnica!B494,"")</f>
        <v/>
      </c>
      <c r="C491" s="46" t="str">
        <f>IF(Kosovnica!L494&lt;&gt;"",Kosovnica!L494,"")</f>
        <v/>
      </c>
      <c r="D491" s="74" t="str">
        <f>IF(B491&lt;&gt;"",(((Kosovnica!C494)*(Kosovnica!D494))*Kosovnica!E494*(IF(X491=TRUE,2,1)))/1000000,"")</f>
        <v/>
      </c>
      <c r="E491" s="74" t="str">
        <f t="shared" si="99"/>
        <v/>
      </c>
      <c r="F491" s="80" t="str">
        <f t="shared" si="100"/>
        <v/>
      </c>
      <c r="G491" s="74" t="str">
        <f t="shared" si="101"/>
        <v/>
      </c>
      <c r="H491" s="76" t="str">
        <f t="shared" si="102"/>
        <v/>
      </c>
      <c r="I491" s="76"/>
      <c r="J491" s="77">
        <f>IF(X491=FALSE,((IF(Kosovnica!G494=1,Kosovnica!C494+PRIBITEK_TRAK)+IF(Kosovnica!H494=1,Kosovnica!C494+PRIBITEK_TRAK)+IF(Kosovnica!I494=1,Kosovnica!D494+PRIBITEK_TRAK)+IF(Kosovnica!J494=1,Kosovnica!D494+PRIBITEK_TRAK))/1000)*Kosovnica!E494,0)</f>
        <v>0</v>
      </c>
      <c r="K491" s="78" t="str">
        <f t="shared" si="103"/>
        <v/>
      </c>
      <c r="L491" s="75"/>
      <c r="M491" s="77">
        <f>IF(X491=FALSE,((IF(Kosovnica!G494=2,Kosovnica!C494+PRIBITEK_TRAK)+IF(Kosovnica!H494=2,Kosovnica!C494+PRIBITEK_TRAK)+IF(Kosovnica!I494=2,Kosovnica!D494+PRIBITEK_TRAK)+IF(Kosovnica!J494=2,Kosovnica!D494+PRIBITEK_TRAK))/1000)*Kosovnica!E494,0)</f>
        <v>0</v>
      </c>
      <c r="N491" s="78" t="str">
        <f t="shared" si="104"/>
        <v/>
      </c>
      <c r="O491" s="75"/>
      <c r="P491" s="77">
        <f>IF(X491=TRUE,((IF(Kosovnica!G494=1,Kosovnica!C494+PRIBITEK_TRAK)+IF(Kosovnica!H494=1,Kosovnica!C494+PRIBITEK_TRAK)+IF(Kosovnica!I494=1,Kosovnica!D494+PRIBITEK_TRAK)+IF(Kosovnica!J494=1,Kosovnica!D494+PRIBITEK_TRAK))/1000)*Kosovnica!E494,0)</f>
        <v>0</v>
      </c>
      <c r="Q491" s="78" t="str">
        <f t="shared" si="105"/>
        <v/>
      </c>
      <c r="R491" s="75"/>
      <c r="S491" s="77">
        <f>IF(X491=TRUE,((IF(Kosovnica!G494=2,Kosovnica!C494+PRIBITEK_TRAK)+IF(Kosovnica!H494=2,Kosovnica!C494+PRIBITEK_TRAK)+IF(Kosovnica!I494=2,Kosovnica!D494+PRIBITEK_TRAK)+IF(Kosovnica!J494=2,Kosovnica!D494+PRIBITEK_TRAK))/1000)*Kosovnica!E494,0)</f>
        <v>0</v>
      </c>
      <c r="T491" s="78" t="str">
        <f t="shared" si="106"/>
        <v/>
      </c>
      <c r="U491" s="47"/>
      <c r="V491" s="7" t="str">
        <f t="shared" si="107"/>
        <v/>
      </c>
      <c r="W491" s="7" t="str">
        <f t="shared" si="97"/>
        <v/>
      </c>
      <c r="X491" s="7" t="str" cm="1">
        <f t="array" ref="X491">IF(B491&lt;&gt;"",IF(SUMPRODUCT(--(ISNUMBER(SEARCH(LEPI36, Kosovnica!K494)))) &gt; 0, TRUE, FALSE),"")</f>
        <v/>
      </c>
      <c r="Z491" s="48" t="str">
        <f t="shared" si="108"/>
        <v/>
      </c>
      <c r="AA491" s="7">
        <f t="shared" si="109"/>
        <v>0</v>
      </c>
    </row>
    <row r="492" spans="1:27" ht="15" x14ac:dyDescent="0.2">
      <c r="A492" s="44">
        <f t="shared" si="98"/>
        <v>480</v>
      </c>
      <c r="B492" s="45" t="str">
        <f>IF(Kosovnica!B495&lt;&gt;"",Kosovnica!B495,"")</f>
        <v/>
      </c>
      <c r="C492" s="46" t="str">
        <f>IF(Kosovnica!L495&lt;&gt;"",Kosovnica!L495,"")</f>
        <v/>
      </c>
      <c r="D492" s="74" t="str">
        <f>IF(B492&lt;&gt;"",(((Kosovnica!C495)*(Kosovnica!D495))*Kosovnica!E495*(IF(X492=TRUE,2,1)))/1000000,"")</f>
        <v/>
      </c>
      <c r="E492" s="74" t="str">
        <f t="shared" si="99"/>
        <v/>
      </c>
      <c r="F492" s="80" t="str">
        <f t="shared" si="100"/>
        <v/>
      </c>
      <c r="G492" s="74" t="str">
        <f t="shared" si="101"/>
        <v/>
      </c>
      <c r="H492" s="76" t="str">
        <f t="shared" si="102"/>
        <v/>
      </c>
      <c r="I492" s="76"/>
      <c r="J492" s="77">
        <f>IF(X492=FALSE,((IF(Kosovnica!G495=1,Kosovnica!C495+PRIBITEK_TRAK)+IF(Kosovnica!H495=1,Kosovnica!C495+PRIBITEK_TRAK)+IF(Kosovnica!I495=1,Kosovnica!D495+PRIBITEK_TRAK)+IF(Kosovnica!J495=1,Kosovnica!D495+PRIBITEK_TRAK))/1000)*Kosovnica!E495,0)</f>
        <v>0</v>
      </c>
      <c r="K492" s="78" t="str">
        <f t="shared" si="103"/>
        <v/>
      </c>
      <c r="L492" s="75"/>
      <c r="M492" s="77">
        <f>IF(X492=FALSE,((IF(Kosovnica!G495=2,Kosovnica!C495+PRIBITEK_TRAK)+IF(Kosovnica!H495=2,Kosovnica!C495+PRIBITEK_TRAK)+IF(Kosovnica!I495=2,Kosovnica!D495+PRIBITEK_TRAK)+IF(Kosovnica!J495=2,Kosovnica!D495+PRIBITEK_TRAK))/1000)*Kosovnica!E495,0)</f>
        <v>0</v>
      </c>
      <c r="N492" s="78" t="str">
        <f t="shared" si="104"/>
        <v/>
      </c>
      <c r="O492" s="75"/>
      <c r="P492" s="77">
        <f>IF(X492=TRUE,((IF(Kosovnica!G495=1,Kosovnica!C495+PRIBITEK_TRAK)+IF(Kosovnica!H495=1,Kosovnica!C495+PRIBITEK_TRAK)+IF(Kosovnica!I495=1,Kosovnica!D495+PRIBITEK_TRAK)+IF(Kosovnica!J495=1,Kosovnica!D495+PRIBITEK_TRAK))/1000)*Kosovnica!E495,0)</f>
        <v>0</v>
      </c>
      <c r="Q492" s="78" t="str">
        <f t="shared" si="105"/>
        <v/>
      </c>
      <c r="R492" s="75"/>
      <c r="S492" s="77">
        <f>IF(X492=TRUE,((IF(Kosovnica!G495=2,Kosovnica!C495+PRIBITEK_TRAK)+IF(Kosovnica!H495=2,Kosovnica!C495+PRIBITEK_TRAK)+IF(Kosovnica!I495=2,Kosovnica!D495+PRIBITEK_TRAK)+IF(Kosovnica!J495=2,Kosovnica!D495+PRIBITEK_TRAK))/1000)*Kosovnica!E495,0)</f>
        <v>0</v>
      </c>
      <c r="T492" s="78" t="str">
        <f t="shared" si="106"/>
        <v/>
      </c>
      <c r="U492" s="47"/>
      <c r="V492" s="7" t="str">
        <f t="shared" si="107"/>
        <v/>
      </c>
      <c r="W492" s="7" t="str">
        <f t="shared" si="97"/>
        <v/>
      </c>
      <c r="X492" s="7" t="str" cm="1">
        <f t="array" ref="X492">IF(B492&lt;&gt;"",IF(SUMPRODUCT(--(ISNUMBER(SEARCH(LEPI36, Kosovnica!K495)))) &gt; 0, TRUE, FALSE),"")</f>
        <v/>
      </c>
      <c r="Z492" s="48" t="str">
        <f t="shared" si="108"/>
        <v/>
      </c>
      <c r="AA492" s="7">
        <f t="shared" si="109"/>
        <v>0</v>
      </c>
    </row>
    <row r="493" spans="1:27" ht="15" x14ac:dyDescent="0.2">
      <c r="A493" s="44">
        <f t="shared" si="98"/>
        <v>481</v>
      </c>
      <c r="B493" s="45" t="str">
        <f>IF(Kosovnica!B496&lt;&gt;"",Kosovnica!B496,"")</f>
        <v/>
      </c>
      <c r="C493" s="46" t="str">
        <f>IF(Kosovnica!L496&lt;&gt;"",Kosovnica!L496,"")</f>
        <v/>
      </c>
      <c r="D493" s="74" t="str">
        <f>IF(B493&lt;&gt;"",(((Kosovnica!C496)*(Kosovnica!D496))*Kosovnica!E496*(IF(X493=TRUE,2,1)))/1000000,"")</f>
        <v/>
      </c>
      <c r="E493" s="74" t="str">
        <f t="shared" si="99"/>
        <v/>
      </c>
      <c r="F493" s="80" t="str">
        <f t="shared" si="100"/>
        <v/>
      </c>
      <c r="G493" s="74" t="str">
        <f t="shared" si="101"/>
        <v/>
      </c>
      <c r="H493" s="76" t="str">
        <f t="shared" si="102"/>
        <v/>
      </c>
      <c r="I493" s="76"/>
      <c r="J493" s="77">
        <f>IF(X493=FALSE,((IF(Kosovnica!G496=1,Kosovnica!C496+PRIBITEK_TRAK)+IF(Kosovnica!H496=1,Kosovnica!C496+PRIBITEK_TRAK)+IF(Kosovnica!I496=1,Kosovnica!D496+PRIBITEK_TRAK)+IF(Kosovnica!J496=1,Kosovnica!D496+PRIBITEK_TRAK))/1000)*Kosovnica!E496,0)</f>
        <v>0</v>
      </c>
      <c r="K493" s="78" t="str">
        <f t="shared" si="103"/>
        <v/>
      </c>
      <c r="L493" s="75"/>
      <c r="M493" s="77">
        <f>IF(X493=FALSE,((IF(Kosovnica!G496=2,Kosovnica!C496+PRIBITEK_TRAK)+IF(Kosovnica!H496=2,Kosovnica!C496+PRIBITEK_TRAK)+IF(Kosovnica!I496=2,Kosovnica!D496+PRIBITEK_TRAK)+IF(Kosovnica!J496=2,Kosovnica!D496+PRIBITEK_TRAK))/1000)*Kosovnica!E496,0)</f>
        <v>0</v>
      </c>
      <c r="N493" s="78" t="str">
        <f t="shared" si="104"/>
        <v/>
      </c>
      <c r="O493" s="75"/>
      <c r="P493" s="77">
        <f>IF(X493=TRUE,((IF(Kosovnica!G496=1,Kosovnica!C496+PRIBITEK_TRAK)+IF(Kosovnica!H496=1,Kosovnica!C496+PRIBITEK_TRAK)+IF(Kosovnica!I496=1,Kosovnica!D496+PRIBITEK_TRAK)+IF(Kosovnica!J496=1,Kosovnica!D496+PRIBITEK_TRAK))/1000)*Kosovnica!E496,0)</f>
        <v>0</v>
      </c>
      <c r="Q493" s="78" t="str">
        <f t="shared" si="105"/>
        <v/>
      </c>
      <c r="R493" s="75"/>
      <c r="S493" s="77">
        <f>IF(X493=TRUE,((IF(Kosovnica!G496=2,Kosovnica!C496+PRIBITEK_TRAK)+IF(Kosovnica!H496=2,Kosovnica!C496+PRIBITEK_TRAK)+IF(Kosovnica!I496=2,Kosovnica!D496+PRIBITEK_TRAK)+IF(Kosovnica!J496=2,Kosovnica!D496+PRIBITEK_TRAK))/1000)*Kosovnica!E496,0)</f>
        <v>0</v>
      </c>
      <c r="T493" s="78" t="str">
        <f t="shared" si="106"/>
        <v/>
      </c>
      <c r="U493" s="47"/>
      <c r="V493" s="7" t="str">
        <f t="shared" si="107"/>
        <v/>
      </c>
      <c r="W493" s="7" t="str">
        <f t="shared" si="97"/>
        <v/>
      </c>
      <c r="X493" s="7" t="str" cm="1">
        <f t="array" ref="X493">IF(B493&lt;&gt;"",IF(SUMPRODUCT(--(ISNUMBER(SEARCH(LEPI36, Kosovnica!K496)))) &gt; 0, TRUE, FALSE),"")</f>
        <v/>
      </c>
      <c r="Z493" s="48" t="str">
        <f t="shared" si="108"/>
        <v/>
      </c>
      <c r="AA493" s="7">
        <f t="shared" si="109"/>
        <v>0</v>
      </c>
    </row>
    <row r="494" spans="1:27" ht="15" x14ac:dyDescent="0.2">
      <c r="A494" s="44">
        <f t="shared" si="98"/>
        <v>482</v>
      </c>
      <c r="B494" s="45" t="str">
        <f>IF(Kosovnica!B497&lt;&gt;"",Kosovnica!B497,"")</f>
        <v/>
      </c>
      <c r="C494" s="46" t="str">
        <f>IF(Kosovnica!L497&lt;&gt;"",Kosovnica!L497,"")</f>
        <v/>
      </c>
      <c r="D494" s="74" t="str">
        <f>IF(B494&lt;&gt;"",(((Kosovnica!C497)*(Kosovnica!D497))*Kosovnica!E497*(IF(X494=TRUE,2,1)))/1000000,"")</f>
        <v/>
      </c>
      <c r="E494" s="74" t="str">
        <f t="shared" si="99"/>
        <v/>
      </c>
      <c r="F494" s="80" t="str">
        <f t="shared" si="100"/>
        <v/>
      </c>
      <c r="G494" s="74" t="str">
        <f t="shared" si="101"/>
        <v/>
      </c>
      <c r="H494" s="76" t="str">
        <f t="shared" si="102"/>
        <v/>
      </c>
      <c r="I494" s="76"/>
      <c r="J494" s="77">
        <f>IF(X494=FALSE,((IF(Kosovnica!G497=1,Kosovnica!C497+PRIBITEK_TRAK)+IF(Kosovnica!H497=1,Kosovnica!C497+PRIBITEK_TRAK)+IF(Kosovnica!I497=1,Kosovnica!D497+PRIBITEK_TRAK)+IF(Kosovnica!J497=1,Kosovnica!D497+PRIBITEK_TRAK))/1000)*Kosovnica!E497,0)</f>
        <v>0</v>
      </c>
      <c r="K494" s="78" t="str">
        <f t="shared" si="103"/>
        <v/>
      </c>
      <c r="L494" s="75"/>
      <c r="M494" s="77">
        <f>IF(X494=FALSE,((IF(Kosovnica!G497=2,Kosovnica!C497+PRIBITEK_TRAK)+IF(Kosovnica!H497=2,Kosovnica!C497+PRIBITEK_TRAK)+IF(Kosovnica!I497=2,Kosovnica!D497+PRIBITEK_TRAK)+IF(Kosovnica!J497=2,Kosovnica!D497+PRIBITEK_TRAK))/1000)*Kosovnica!E497,0)</f>
        <v>0</v>
      </c>
      <c r="N494" s="78" t="str">
        <f t="shared" si="104"/>
        <v/>
      </c>
      <c r="O494" s="75"/>
      <c r="P494" s="77">
        <f>IF(X494=TRUE,((IF(Kosovnica!G497=1,Kosovnica!C497+PRIBITEK_TRAK)+IF(Kosovnica!H497=1,Kosovnica!C497+PRIBITEK_TRAK)+IF(Kosovnica!I497=1,Kosovnica!D497+PRIBITEK_TRAK)+IF(Kosovnica!J497=1,Kosovnica!D497+PRIBITEK_TRAK))/1000)*Kosovnica!E497,0)</f>
        <v>0</v>
      </c>
      <c r="Q494" s="78" t="str">
        <f t="shared" si="105"/>
        <v/>
      </c>
      <c r="R494" s="75"/>
      <c r="S494" s="77">
        <f>IF(X494=TRUE,((IF(Kosovnica!G497=2,Kosovnica!C497+PRIBITEK_TRAK)+IF(Kosovnica!H497=2,Kosovnica!C497+PRIBITEK_TRAK)+IF(Kosovnica!I497=2,Kosovnica!D497+PRIBITEK_TRAK)+IF(Kosovnica!J497=2,Kosovnica!D497+PRIBITEK_TRAK))/1000)*Kosovnica!E497,0)</f>
        <v>0</v>
      </c>
      <c r="T494" s="78" t="str">
        <f t="shared" si="106"/>
        <v/>
      </c>
      <c r="U494" s="47"/>
      <c r="V494" s="7" t="str">
        <f t="shared" si="107"/>
        <v/>
      </c>
      <c r="W494" s="7" t="str">
        <f t="shared" si="97"/>
        <v/>
      </c>
      <c r="X494" s="7" t="str" cm="1">
        <f t="array" ref="X494">IF(B494&lt;&gt;"",IF(SUMPRODUCT(--(ISNUMBER(SEARCH(LEPI36, Kosovnica!K497)))) &gt; 0, TRUE, FALSE),"")</f>
        <v/>
      </c>
      <c r="Z494" s="48" t="str">
        <f t="shared" si="108"/>
        <v/>
      </c>
      <c r="AA494" s="7">
        <f t="shared" si="109"/>
        <v>0</v>
      </c>
    </row>
    <row r="495" spans="1:27" ht="15" x14ac:dyDescent="0.2">
      <c r="A495" s="44">
        <f t="shared" si="98"/>
        <v>483</v>
      </c>
      <c r="B495" s="45" t="str">
        <f>IF(Kosovnica!B498&lt;&gt;"",Kosovnica!B498,"")</f>
        <v/>
      </c>
      <c r="C495" s="46" t="str">
        <f>IF(Kosovnica!L498&lt;&gt;"",Kosovnica!L498,"")</f>
        <v/>
      </c>
      <c r="D495" s="74" t="str">
        <f>IF(B495&lt;&gt;"",(((Kosovnica!C498)*(Kosovnica!D498))*Kosovnica!E498*(IF(X495=TRUE,2,1)))/1000000,"")</f>
        <v/>
      </c>
      <c r="E495" s="74" t="str">
        <f t="shared" si="99"/>
        <v/>
      </c>
      <c r="F495" s="80" t="str">
        <f t="shared" si="100"/>
        <v/>
      </c>
      <c r="G495" s="74" t="str">
        <f t="shared" si="101"/>
        <v/>
      </c>
      <c r="H495" s="76" t="str">
        <f t="shared" si="102"/>
        <v/>
      </c>
      <c r="I495" s="76"/>
      <c r="J495" s="77">
        <f>IF(X495=FALSE,((IF(Kosovnica!G498=1,Kosovnica!C498+PRIBITEK_TRAK)+IF(Kosovnica!H498=1,Kosovnica!C498+PRIBITEK_TRAK)+IF(Kosovnica!I498=1,Kosovnica!D498+PRIBITEK_TRAK)+IF(Kosovnica!J498=1,Kosovnica!D498+PRIBITEK_TRAK))/1000)*Kosovnica!E498,0)</f>
        <v>0</v>
      </c>
      <c r="K495" s="78" t="str">
        <f t="shared" si="103"/>
        <v/>
      </c>
      <c r="L495" s="75"/>
      <c r="M495" s="77">
        <f>IF(X495=FALSE,((IF(Kosovnica!G498=2,Kosovnica!C498+PRIBITEK_TRAK)+IF(Kosovnica!H498=2,Kosovnica!C498+PRIBITEK_TRAK)+IF(Kosovnica!I498=2,Kosovnica!D498+PRIBITEK_TRAK)+IF(Kosovnica!J498=2,Kosovnica!D498+PRIBITEK_TRAK))/1000)*Kosovnica!E498,0)</f>
        <v>0</v>
      </c>
      <c r="N495" s="78" t="str">
        <f t="shared" si="104"/>
        <v/>
      </c>
      <c r="O495" s="75"/>
      <c r="P495" s="77">
        <f>IF(X495=TRUE,((IF(Kosovnica!G498=1,Kosovnica!C498+PRIBITEK_TRAK)+IF(Kosovnica!H498=1,Kosovnica!C498+PRIBITEK_TRAK)+IF(Kosovnica!I498=1,Kosovnica!D498+PRIBITEK_TRAK)+IF(Kosovnica!J498=1,Kosovnica!D498+PRIBITEK_TRAK))/1000)*Kosovnica!E498,0)</f>
        <v>0</v>
      </c>
      <c r="Q495" s="78" t="str">
        <f t="shared" si="105"/>
        <v/>
      </c>
      <c r="R495" s="75"/>
      <c r="S495" s="77">
        <f>IF(X495=TRUE,((IF(Kosovnica!G498=2,Kosovnica!C498+PRIBITEK_TRAK)+IF(Kosovnica!H498=2,Kosovnica!C498+PRIBITEK_TRAK)+IF(Kosovnica!I498=2,Kosovnica!D498+PRIBITEK_TRAK)+IF(Kosovnica!J498=2,Kosovnica!D498+PRIBITEK_TRAK))/1000)*Kosovnica!E498,0)</f>
        <v>0</v>
      </c>
      <c r="T495" s="78" t="str">
        <f t="shared" si="106"/>
        <v/>
      </c>
      <c r="U495" s="47"/>
      <c r="V495" s="7" t="str">
        <f t="shared" si="107"/>
        <v/>
      </c>
      <c r="W495" s="7" t="str">
        <f t="shared" si="97"/>
        <v/>
      </c>
      <c r="X495" s="7" t="str" cm="1">
        <f t="array" ref="X495">IF(B495&lt;&gt;"",IF(SUMPRODUCT(--(ISNUMBER(SEARCH(LEPI36, Kosovnica!K498)))) &gt; 0, TRUE, FALSE),"")</f>
        <v/>
      </c>
      <c r="Z495" s="48" t="str">
        <f t="shared" si="108"/>
        <v/>
      </c>
      <c r="AA495" s="7">
        <f t="shared" si="109"/>
        <v>0</v>
      </c>
    </row>
    <row r="496" spans="1:27" ht="15" x14ac:dyDescent="0.2">
      <c r="A496" s="44">
        <f t="shared" si="98"/>
        <v>484</v>
      </c>
      <c r="B496" s="45" t="str">
        <f>IF(Kosovnica!B499&lt;&gt;"",Kosovnica!B499,"")</f>
        <v/>
      </c>
      <c r="C496" s="46" t="str">
        <f>IF(Kosovnica!L499&lt;&gt;"",Kosovnica!L499,"")</f>
        <v/>
      </c>
      <c r="D496" s="74" t="str">
        <f>IF(B496&lt;&gt;"",(((Kosovnica!C499)*(Kosovnica!D499))*Kosovnica!E499*(IF(X496=TRUE,2,1)))/1000000,"")</f>
        <v/>
      </c>
      <c r="E496" s="74" t="str">
        <f t="shared" si="99"/>
        <v/>
      </c>
      <c r="F496" s="80" t="str">
        <f t="shared" si="100"/>
        <v/>
      </c>
      <c r="G496" s="74" t="str">
        <f t="shared" si="101"/>
        <v/>
      </c>
      <c r="H496" s="76" t="str">
        <f t="shared" si="102"/>
        <v/>
      </c>
      <c r="I496" s="76"/>
      <c r="J496" s="77">
        <f>IF(X496=FALSE,((IF(Kosovnica!G499=1,Kosovnica!C499+PRIBITEK_TRAK)+IF(Kosovnica!H499=1,Kosovnica!C499+PRIBITEK_TRAK)+IF(Kosovnica!I499=1,Kosovnica!D499+PRIBITEK_TRAK)+IF(Kosovnica!J499=1,Kosovnica!D499+PRIBITEK_TRAK))/1000)*Kosovnica!E499,0)</f>
        <v>0</v>
      </c>
      <c r="K496" s="78" t="str">
        <f t="shared" si="103"/>
        <v/>
      </c>
      <c r="L496" s="75"/>
      <c r="M496" s="77">
        <f>IF(X496=FALSE,((IF(Kosovnica!G499=2,Kosovnica!C499+PRIBITEK_TRAK)+IF(Kosovnica!H499=2,Kosovnica!C499+PRIBITEK_TRAK)+IF(Kosovnica!I499=2,Kosovnica!D499+PRIBITEK_TRAK)+IF(Kosovnica!J499=2,Kosovnica!D499+PRIBITEK_TRAK))/1000)*Kosovnica!E499,0)</f>
        <v>0</v>
      </c>
      <c r="N496" s="78" t="str">
        <f t="shared" si="104"/>
        <v/>
      </c>
      <c r="O496" s="75"/>
      <c r="P496" s="77">
        <f>IF(X496=TRUE,((IF(Kosovnica!G499=1,Kosovnica!C499+PRIBITEK_TRAK)+IF(Kosovnica!H499=1,Kosovnica!C499+PRIBITEK_TRAK)+IF(Kosovnica!I499=1,Kosovnica!D499+PRIBITEK_TRAK)+IF(Kosovnica!J499=1,Kosovnica!D499+PRIBITEK_TRAK))/1000)*Kosovnica!E499,0)</f>
        <v>0</v>
      </c>
      <c r="Q496" s="78" t="str">
        <f t="shared" si="105"/>
        <v/>
      </c>
      <c r="R496" s="75"/>
      <c r="S496" s="77">
        <f>IF(X496=TRUE,((IF(Kosovnica!G499=2,Kosovnica!C499+PRIBITEK_TRAK)+IF(Kosovnica!H499=2,Kosovnica!C499+PRIBITEK_TRAK)+IF(Kosovnica!I499=2,Kosovnica!D499+PRIBITEK_TRAK)+IF(Kosovnica!J499=2,Kosovnica!D499+PRIBITEK_TRAK))/1000)*Kosovnica!E499,0)</f>
        <v>0</v>
      </c>
      <c r="T496" s="78" t="str">
        <f t="shared" si="106"/>
        <v/>
      </c>
      <c r="U496" s="47"/>
      <c r="V496" s="7" t="str">
        <f>IF(B496="","",IF(B496=B497,FALSE,TRUE))</f>
        <v/>
      </c>
      <c r="W496" s="7" t="str">
        <f t="shared" si="97"/>
        <v/>
      </c>
      <c r="X496" s="7" t="str" cm="1">
        <f t="array" ref="X496">IF(B496&lt;&gt;"",IF(SUMPRODUCT(--(ISNUMBER(SEARCH(LEPI36, Kosovnica!K499)))) &gt; 0, TRUE, FALSE),"")</f>
        <v/>
      </c>
      <c r="Z496" s="48" t="str">
        <f t="shared" si="108"/>
        <v/>
      </c>
      <c r="AA496" s="7">
        <f t="shared" si="109"/>
        <v>0</v>
      </c>
    </row>
    <row r="497" spans="1:27" ht="15" x14ac:dyDescent="0.2">
      <c r="A497" s="44">
        <f t="shared" si="98"/>
        <v>485</v>
      </c>
      <c r="B497" s="45" t="str">
        <f>IF(Kosovnica!B500&lt;&gt;"",Kosovnica!B500,"")</f>
        <v/>
      </c>
      <c r="C497" s="46" t="str">
        <f>IF(Kosovnica!L500&lt;&gt;"",Kosovnica!L500,"")</f>
        <v/>
      </c>
      <c r="D497" s="74" t="str">
        <f>IF(B497&lt;&gt;"",(((Kosovnica!C500)*(Kosovnica!D500))*Kosovnica!E500*(IF(X497=TRUE,2,1)))/1000000,"")</f>
        <v/>
      </c>
      <c r="E497" s="74" t="str">
        <f t="shared" si="99"/>
        <v/>
      </c>
      <c r="F497" s="80" t="str">
        <f t="shared" si="100"/>
        <v/>
      </c>
      <c r="G497" s="74" t="str">
        <f t="shared" si="101"/>
        <v/>
      </c>
      <c r="H497" s="76" t="str">
        <f t="shared" si="102"/>
        <v/>
      </c>
      <c r="I497" s="76"/>
      <c r="J497" s="77">
        <f>IF(X497=FALSE,((IF(Kosovnica!G500=1,Kosovnica!C500+PRIBITEK_TRAK)+IF(Kosovnica!H500=1,Kosovnica!C500+PRIBITEK_TRAK)+IF(Kosovnica!I500=1,Kosovnica!D500+PRIBITEK_TRAK)+IF(Kosovnica!J500=1,Kosovnica!D500+PRIBITEK_TRAK))/1000)*Kosovnica!E500,0)</f>
        <v>0</v>
      </c>
      <c r="K497" s="78" t="str">
        <f t="shared" si="103"/>
        <v/>
      </c>
      <c r="L497" s="75"/>
      <c r="M497" s="77">
        <f>IF(X497=FALSE,((IF(Kosovnica!G500=2,Kosovnica!C500+PRIBITEK_TRAK)+IF(Kosovnica!H500=2,Kosovnica!C500+PRIBITEK_TRAK)+IF(Kosovnica!I500=2,Kosovnica!D500+PRIBITEK_TRAK)+IF(Kosovnica!J500=2,Kosovnica!D500+PRIBITEK_TRAK))/1000)*Kosovnica!E500,0)</f>
        <v>0</v>
      </c>
      <c r="N497" s="78" t="str">
        <f t="shared" si="104"/>
        <v/>
      </c>
      <c r="O497" s="75"/>
      <c r="P497" s="77">
        <f>IF(X497=TRUE,((IF(Kosovnica!G500=1,Kosovnica!C500+PRIBITEK_TRAK)+IF(Kosovnica!H500=1,Kosovnica!C500+PRIBITEK_TRAK)+IF(Kosovnica!I500=1,Kosovnica!D500+PRIBITEK_TRAK)+IF(Kosovnica!J500=1,Kosovnica!D500+PRIBITEK_TRAK))/1000)*Kosovnica!E500,0)</f>
        <v>0</v>
      </c>
      <c r="Q497" s="78" t="str">
        <f t="shared" si="105"/>
        <v/>
      </c>
      <c r="R497" s="75"/>
      <c r="S497" s="77">
        <f>IF(X497=TRUE,((IF(Kosovnica!G500=2,Kosovnica!C500+PRIBITEK_TRAK)+IF(Kosovnica!H500=2,Kosovnica!C500+PRIBITEK_TRAK)+IF(Kosovnica!I500=2,Kosovnica!D500+PRIBITEK_TRAK)+IF(Kosovnica!J500=2,Kosovnica!D500+PRIBITEK_TRAK))/1000)*Kosovnica!E500,0)</f>
        <v>0</v>
      </c>
      <c r="T497" s="78" t="str">
        <f t="shared" si="106"/>
        <v/>
      </c>
      <c r="U497" s="47"/>
      <c r="V497" s="7" t="str">
        <f t="shared" ref="V497" si="110">IF(B497="","",IF(B497=B498,FALSE,TRUE))</f>
        <v/>
      </c>
      <c r="W497" s="7" t="str">
        <f t="shared" si="97"/>
        <v/>
      </c>
      <c r="X497" s="7" t="str" cm="1">
        <f t="array" ref="X497">IF(B497&lt;&gt;"",IF(SUMPRODUCT(--(ISNUMBER(SEARCH(LEPI36, Kosovnica!K500)))) &gt; 0, TRUE, FALSE),"")</f>
        <v/>
      </c>
      <c r="Z497" s="48" t="str">
        <f t="shared" si="108"/>
        <v/>
      </c>
      <c r="AA497" s="7">
        <f t="shared" si="109"/>
        <v>0</v>
      </c>
    </row>
    <row r="498" spans="1:27" ht="15" x14ac:dyDescent="0.2">
      <c r="A498" s="44">
        <f t="shared" si="98"/>
        <v>486</v>
      </c>
      <c r="B498" s="45" t="str">
        <f>IF(Kosovnica!B501&lt;&gt;"",Kosovnica!B501,"")</f>
        <v/>
      </c>
      <c r="C498" s="46" t="str">
        <f>IF(Kosovnica!L501&lt;&gt;"",Kosovnica!L501,"")</f>
        <v/>
      </c>
      <c r="D498" s="74" t="str">
        <f>IF(B498&lt;&gt;"",(((Kosovnica!C501)*(Kosovnica!D501))*Kosovnica!E501*(IF(X498=TRUE,2,1)))/1000000,"")</f>
        <v/>
      </c>
      <c r="E498" s="74" t="str">
        <f t="shared" si="99"/>
        <v/>
      </c>
      <c r="F498" s="80" t="str">
        <f t="shared" si="100"/>
        <v/>
      </c>
      <c r="G498" s="74" t="str">
        <f t="shared" si="101"/>
        <v/>
      </c>
      <c r="H498" s="76" t="str">
        <f t="shared" si="102"/>
        <v/>
      </c>
      <c r="I498" s="76"/>
      <c r="J498" s="77">
        <f>IF(X498=FALSE,((IF(Kosovnica!G501=1,Kosovnica!C501+PRIBITEK_TRAK)+IF(Kosovnica!H501=1,Kosovnica!C501+PRIBITEK_TRAK)+IF(Kosovnica!I501=1,Kosovnica!D501+PRIBITEK_TRAK)+IF(Kosovnica!J501=1,Kosovnica!D501+PRIBITEK_TRAK))/1000)*Kosovnica!E501,0)</f>
        <v>0</v>
      </c>
      <c r="K498" s="78" t="str">
        <f t="shared" si="103"/>
        <v/>
      </c>
      <c r="L498" s="75"/>
      <c r="M498" s="77">
        <f>IF(X498=FALSE,((IF(Kosovnica!G501=2,Kosovnica!C501+PRIBITEK_TRAK)+IF(Kosovnica!H501=2,Kosovnica!C501+PRIBITEK_TRAK)+IF(Kosovnica!I501=2,Kosovnica!D501+PRIBITEK_TRAK)+IF(Kosovnica!J501=2,Kosovnica!D501+PRIBITEK_TRAK))/1000)*Kosovnica!E501,0)</f>
        <v>0</v>
      </c>
      <c r="N498" s="78" t="str">
        <f t="shared" si="104"/>
        <v/>
      </c>
      <c r="O498" s="75"/>
      <c r="P498" s="77">
        <f>IF(X498=TRUE,((IF(Kosovnica!G501=1,Kosovnica!C501+PRIBITEK_TRAK)+IF(Kosovnica!H501=1,Kosovnica!C501+PRIBITEK_TRAK)+IF(Kosovnica!I501=1,Kosovnica!D501+PRIBITEK_TRAK)+IF(Kosovnica!J501=1,Kosovnica!D501+PRIBITEK_TRAK))/1000)*Kosovnica!E501,0)</f>
        <v>0</v>
      </c>
      <c r="Q498" s="78" t="str">
        <f t="shared" si="105"/>
        <v/>
      </c>
      <c r="R498" s="75"/>
      <c r="S498" s="77">
        <f>IF(X498=TRUE,((IF(Kosovnica!G501=2,Kosovnica!C501+PRIBITEK_TRAK)+IF(Kosovnica!H501=2,Kosovnica!C501+PRIBITEK_TRAK)+IF(Kosovnica!I501=2,Kosovnica!D501+PRIBITEK_TRAK)+IF(Kosovnica!J501=2,Kosovnica!D501+PRIBITEK_TRAK))/1000)*Kosovnica!E501,0)</f>
        <v>0</v>
      </c>
      <c r="T498" s="78" t="str">
        <f t="shared" si="106"/>
        <v/>
      </c>
      <c r="U498" s="47"/>
      <c r="V498" s="7" t="str">
        <f t="shared" ref="V498" si="111">IF(B498="","",IF(B498=B499,FALSE,TRUE))</f>
        <v/>
      </c>
      <c r="W498" s="7" t="str">
        <f t="shared" si="97"/>
        <v/>
      </c>
      <c r="X498" s="7" t="str" cm="1">
        <f t="array" ref="X498">IF(B498&lt;&gt;"",IF(SUMPRODUCT(--(ISNUMBER(SEARCH(LEPI36, Kosovnica!K501)))) &gt; 0, TRUE, FALSE),"")</f>
        <v/>
      </c>
      <c r="Z498" s="48" t="str">
        <f t="shared" si="108"/>
        <v/>
      </c>
      <c r="AA498" s="7">
        <f t="shared" si="109"/>
        <v>0</v>
      </c>
    </row>
    <row r="499" spans="1:27" ht="15" x14ac:dyDescent="0.2">
      <c r="A499" s="44">
        <f t="shared" si="98"/>
        <v>487</v>
      </c>
      <c r="B499" s="45" t="str">
        <f>IF(Kosovnica!B502&lt;&gt;"",Kosovnica!B502,"")</f>
        <v/>
      </c>
      <c r="C499" s="46" t="str">
        <f>IF(Kosovnica!L502&lt;&gt;"",Kosovnica!L502,"")</f>
        <v/>
      </c>
      <c r="D499" s="74" t="str">
        <f>IF(B499&lt;&gt;"",(((Kosovnica!C502)*(Kosovnica!D502))*Kosovnica!E502*(IF(X499=TRUE,2,1)))/1000000,"")</f>
        <v/>
      </c>
      <c r="E499" s="74" t="str">
        <f t="shared" si="99"/>
        <v/>
      </c>
      <c r="F499" s="80" t="str">
        <f t="shared" si="100"/>
        <v/>
      </c>
      <c r="G499" s="74" t="str">
        <f t="shared" si="101"/>
        <v/>
      </c>
      <c r="H499" s="76" t="str">
        <f t="shared" si="102"/>
        <v/>
      </c>
      <c r="I499" s="76"/>
      <c r="J499" s="77">
        <f>IF(X499=FALSE,((IF(Kosovnica!G502=1,Kosovnica!C502+PRIBITEK_TRAK)+IF(Kosovnica!H502=1,Kosovnica!C502+PRIBITEK_TRAK)+IF(Kosovnica!I502=1,Kosovnica!D502+PRIBITEK_TRAK)+IF(Kosovnica!J502=1,Kosovnica!D502+PRIBITEK_TRAK))/1000)*Kosovnica!E502,0)</f>
        <v>0</v>
      </c>
      <c r="K499" s="78" t="str">
        <f t="shared" si="103"/>
        <v/>
      </c>
      <c r="L499" s="75"/>
      <c r="M499" s="77">
        <f>IF(X499=FALSE,((IF(Kosovnica!G502=2,Kosovnica!C502+PRIBITEK_TRAK)+IF(Kosovnica!H502=2,Kosovnica!C502+PRIBITEK_TRAK)+IF(Kosovnica!I502=2,Kosovnica!D502+PRIBITEK_TRAK)+IF(Kosovnica!J502=2,Kosovnica!D502+PRIBITEK_TRAK))/1000)*Kosovnica!E502,0)</f>
        <v>0</v>
      </c>
      <c r="N499" s="78" t="str">
        <f t="shared" si="104"/>
        <v/>
      </c>
      <c r="O499" s="75"/>
      <c r="P499" s="77">
        <f>IF(X499=TRUE,((IF(Kosovnica!G502=1,Kosovnica!C502+PRIBITEK_TRAK)+IF(Kosovnica!H502=1,Kosovnica!C502+PRIBITEK_TRAK)+IF(Kosovnica!I502=1,Kosovnica!D502+PRIBITEK_TRAK)+IF(Kosovnica!J502=1,Kosovnica!D502+PRIBITEK_TRAK))/1000)*Kosovnica!E502,0)</f>
        <v>0</v>
      </c>
      <c r="Q499" s="78" t="str">
        <f t="shared" si="105"/>
        <v/>
      </c>
      <c r="R499" s="75"/>
      <c r="S499" s="77">
        <f>IF(X499=TRUE,((IF(Kosovnica!G502=2,Kosovnica!C502+PRIBITEK_TRAK)+IF(Kosovnica!H502=2,Kosovnica!C502+PRIBITEK_TRAK)+IF(Kosovnica!I502=2,Kosovnica!D502+PRIBITEK_TRAK)+IF(Kosovnica!J502=2,Kosovnica!D502+PRIBITEK_TRAK))/1000)*Kosovnica!E502,0)</f>
        <v>0</v>
      </c>
      <c r="T499" s="78" t="str">
        <f t="shared" si="106"/>
        <v/>
      </c>
      <c r="U499" s="47"/>
      <c r="X499" s="7" t="str" cm="1">
        <f t="array" ref="X499">IF(B499&lt;&gt;"",IF(SUMPRODUCT(--(ISNUMBER(SEARCH(LEPI36, Kosovnica!K502)))) &gt; 0, TRUE, FALSE),"")</f>
        <v/>
      </c>
      <c r="Z499" s="48" t="str">
        <f t="shared" si="108"/>
        <v/>
      </c>
      <c r="AA499" s="7">
        <f t="shared" si="109"/>
        <v>0</v>
      </c>
    </row>
    <row r="500" spans="1:27" ht="15" x14ac:dyDescent="0.2">
      <c r="A500" s="44">
        <f t="shared" si="98"/>
        <v>488</v>
      </c>
      <c r="B500" s="45" t="str">
        <f>IF(Kosovnica!B503&lt;&gt;"",Kosovnica!B503,"")</f>
        <v/>
      </c>
      <c r="C500" s="46" t="str">
        <f>IF(Kosovnica!L503&lt;&gt;"",Kosovnica!L503,"")</f>
        <v/>
      </c>
      <c r="D500" s="74" t="str">
        <f>IF(B500&lt;&gt;"",(((Kosovnica!C503)*(Kosovnica!D503))*Kosovnica!E503*(IF(X500=TRUE,2,1)))/1000000,"")</f>
        <v/>
      </c>
      <c r="E500" s="74" t="str">
        <f t="shared" si="99"/>
        <v/>
      </c>
      <c r="F500" s="80" t="str">
        <f t="shared" si="100"/>
        <v/>
      </c>
      <c r="G500" s="74" t="str">
        <f t="shared" si="101"/>
        <v/>
      </c>
      <c r="H500" s="76" t="str">
        <f t="shared" si="102"/>
        <v/>
      </c>
      <c r="I500" s="76"/>
      <c r="J500" s="77">
        <f>IF(X500=FALSE,((IF(Kosovnica!G503=1,Kosovnica!C503+PRIBITEK_TRAK)+IF(Kosovnica!H503=1,Kosovnica!C503+PRIBITEK_TRAK)+IF(Kosovnica!I503=1,Kosovnica!D503+PRIBITEK_TRAK)+IF(Kosovnica!J503=1,Kosovnica!D503+PRIBITEK_TRAK))/1000)*Kosovnica!E503,0)</f>
        <v>0</v>
      </c>
      <c r="K500" s="78" t="str">
        <f t="shared" si="103"/>
        <v/>
      </c>
      <c r="L500" s="75"/>
      <c r="M500" s="77">
        <f>IF(X500=FALSE,((IF(Kosovnica!G503=2,Kosovnica!C503+PRIBITEK_TRAK)+IF(Kosovnica!H503=2,Kosovnica!C503+PRIBITEK_TRAK)+IF(Kosovnica!I503=2,Kosovnica!D503+PRIBITEK_TRAK)+IF(Kosovnica!J503=2,Kosovnica!D503+PRIBITEK_TRAK))/1000)*Kosovnica!E503,0)</f>
        <v>0</v>
      </c>
      <c r="N500" s="78" t="str">
        <f t="shared" si="104"/>
        <v/>
      </c>
      <c r="O500" s="75"/>
      <c r="P500" s="77">
        <f>IF(X500=TRUE,((IF(Kosovnica!G503=1,Kosovnica!C503+PRIBITEK_TRAK)+IF(Kosovnica!H503=1,Kosovnica!C503+PRIBITEK_TRAK)+IF(Kosovnica!I503=1,Kosovnica!D503+PRIBITEK_TRAK)+IF(Kosovnica!J503=1,Kosovnica!D503+PRIBITEK_TRAK))/1000)*Kosovnica!E503,0)</f>
        <v>0</v>
      </c>
      <c r="Q500" s="78" t="str">
        <f t="shared" si="105"/>
        <v/>
      </c>
      <c r="R500" s="75"/>
      <c r="S500" s="77">
        <f>IF(X500=TRUE,((IF(Kosovnica!G503=2,Kosovnica!C503+PRIBITEK_TRAK)+IF(Kosovnica!H503=2,Kosovnica!C503+PRIBITEK_TRAK)+IF(Kosovnica!I503=2,Kosovnica!D503+PRIBITEK_TRAK)+IF(Kosovnica!J503=2,Kosovnica!D503+PRIBITEK_TRAK))/1000)*Kosovnica!E503,0)</f>
        <v>0</v>
      </c>
      <c r="T500" s="78" t="str">
        <f t="shared" si="106"/>
        <v/>
      </c>
      <c r="U500" s="47"/>
      <c r="X500" s="7" t="str" cm="1">
        <f t="array" ref="X500">IF(B500&lt;&gt;"",IF(SUMPRODUCT(--(ISNUMBER(SEARCH(LEPI36, Kosovnica!K503)))) &gt; 0, TRUE, FALSE),"")</f>
        <v/>
      </c>
      <c r="Z500" s="48" t="str">
        <f t="shared" si="108"/>
        <v/>
      </c>
      <c r="AA500" s="7">
        <f t="shared" si="109"/>
        <v>0</v>
      </c>
    </row>
    <row r="501" spans="1:27" ht="15" x14ac:dyDescent="0.2">
      <c r="A501" s="44">
        <f t="shared" si="98"/>
        <v>489</v>
      </c>
      <c r="B501" s="45" t="str">
        <f>IF(Kosovnica!B504&lt;&gt;"",Kosovnica!B504,"")</f>
        <v/>
      </c>
      <c r="C501" s="46" t="str">
        <f>IF(Kosovnica!L504&lt;&gt;"",Kosovnica!L504,"")</f>
        <v/>
      </c>
      <c r="D501" s="74" t="str">
        <f>IF(B501&lt;&gt;"",(((Kosovnica!C504)*(Kosovnica!D504))*Kosovnica!E504*(IF(X501=TRUE,2,1)))/1000000,"")</f>
        <v/>
      </c>
      <c r="E501" s="74" t="str">
        <f t="shared" si="99"/>
        <v/>
      </c>
      <c r="F501" s="80" t="str">
        <f t="shared" si="100"/>
        <v/>
      </c>
      <c r="G501" s="74" t="str">
        <f t="shared" si="101"/>
        <v/>
      </c>
      <c r="H501" s="76" t="str">
        <f t="shared" si="102"/>
        <v/>
      </c>
      <c r="I501" s="76"/>
      <c r="J501" s="77">
        <f>IF(X501=FALSE,((IF(Kosovnica!G504=1,Kosovnica!C504+PRIBITEK_TRAK)+IF(Kosovnica!H504=1,Kosovnica!C504+PRIBITEK_TRAK)+IF(Kosovnica!I504=1,Kosovnica!D504+PRIBITEK_TRAK)+IF(Kosovnica!J504=1,Kosovnica!D504+PRIBITEK_TRAK))/1000)*Kosovnica!E504,0)</f>
        <v>0</v>
      </c>
      <c r="K501" s="78" t="str">
        <f t="shared" si="103"/>
        <v/>
      </c>
      <c r="L501" s="75"/>
      <c r="M501" s="77">
        <f>IF(X501=FALSE,((IF(Kosovnica!G504=2,Kosovnica!C504+PRIBITEK_TRAK)+IF(Kosovnica!H504=2,Kosovnica!C504+PRIBITEK_TRAK)+IF(Kosovnica!I504=2,Kosovnica!D504+PRIBITEK_TRAK)+IF(Kosovnica!J504=2,Kosovnica!D504+PRIBITEK_TRAK))/1000)*Kosovnica!E504,0)</f>
        <v>0</v>
      </c>
      <c r="N501" s="78" t="str">
        <f t="shared" si="104"/>
        <v/>
      </c>
      <c r="O501" s="75"/>
      <c r="P501" s="77">
        <f>IF(X501=TRUE,((IF(Kosovnica!G504=1,Kosovnica!C504+PRIBITEK_TRAK)+IF(Kosovnica!H504=1,Kosovnica!C504+PRIBITEK_TRAK)+IF(Kosovnica!I504=1,Kosovnica!D504+PRIBITEK_TRAK)+IF(Kosovnica!J504=1,Kosovnica!D504+PRIBITEK_TRAK))/1000)*Kosovnica!E504,0)</f>
        <v>0</v>
      </c>
      <c r="Q501" s="78" t="str">
        <f t="shared" si="105"/>
        <v/>
      </c>
      <c r="R501" s="75"/>
      <c r="S501" s="77">
        <f>IF(X501=TRUE,((IF(Kosovnica!G504=2,Kosovnica!C504+PRIBITEK_TRAK)+IF(Kosovnica!H504=2,Kosovnica!C504+PRIBITEK_TRAK)+IF(Kosovnica!I504=2,Kosovnica!D504+PRIBITEK_TRAK)+IF(Kosovnica!J504=2,Kosovnica!D504+PRIBITEK_TRAK))/1000)*Kosovnica!E504,0)</f>
        <v>0</v>
      </c>
      <c r="T501" s="78" t="str">
        <f t="shared" si="106"/>
        <v/>
      </c>
      <c r="U501" s="47"/>
      <c r="X501" s="7" t="str" cm="1">
        <f t="array" ref="X501">IF(B501&lt;&gt;"",IF(SUMPRODUCT(--(ISNUMBER(SEARCH(LEPI36, Kosovnica!K504)))) &gt; 0, TRUE, FALSE),"")</f>
        <v/>
      </c>
      <c r="Z501" s="48" t="str">
        <f t="shared" si="108"/>
        <v/>
      </c>
      <c r="AA501" s="7">
        <f t="shared" si="109"/>
        <v>0</v>
      </c>
    </row>
    <row r="502" spans="1:27" ht="15" x14ac:dyDescent="0.2">
      <c r="A502" s="44">
        <f t="shared" si="98"/>
        <v>490</v>
      </c>
      <c r="B502" s="45" t="str">
        <f>IF(Kosovnica!B505&lt;&gt;"",Kosovnica!B505,"")</f>
        <v/>
      </c>
      <c r="C502" s="46" t="str">
        <f>IF(Kosovnica!L505&lt;&gt;"",Kosovnica!L505,"")</f>
        <v/>
      </c>
      <c r="D502" s="74" t="str">
        <f>IF(B502&lt;&gt;"",(((Kosovnica!C505)*(Kosovnica!D505))*Kosovnica!E505*(IF(X502=TRUE,2,1)))/1000000,"")</f>
        <v/>
      </c>
      <c r="E502" s="74" t="str">
        <f t="shared" si="99"/>
        <v/>
      </c>
      <c r="F502" s="80" t="str">
        <f t="shared" si="100"/>
        <v/>
      </c>
      <c r="G502" s="74" t="str">
        <f t="shared" si="101"/>
        <v/>
      </c>
      <c r="H502" s="76" t="str">
        <f t="shared" si="102"/>
        <v/>
      </c>
      <c r="I502" s="76"/>
      <c r="J502" s="77">
        <f>IF(X502=FALSE,((IF(Kosovnica!G505=1,Kosovnica!C505+PRIBITEK_TRAK)+IF(Kosovnica!H505=1,Kosovnica!C505+PRIBITEK_TRAK)+IF(Kosovnica!I505=1,Kosovnica!D505+PRIBITEK_TRAK)+IF(Kosovnica!J505=1,Kosovnica!D505+PRIBITEK_TRAK))/1000)*Kosovnica!E505,0)</f>
        <v>0</v>
      </c>
      <c r="K502" s="78" t="str">
        <f t="shared" si="103"/>
        <v/>
      </c>
      <c r="L502" s="75"/>
      <c r="M502" s="77">
        <f>IF(X502=FALSE,((IF(Kosovnica!G505=2,Kosovnica!C505+PRIBITEK_TRAK)+IF(Kosovnica!H505=2,Kosovnica!C505+PRIBITEK_TRAK)+IF(Kosovnica!I505=2,Kosovnica!D505+PRIBITEK_TRAK)+IF(Kosovnica!J505=2,Kosovnica!D505+PRIBITEK_TRAK))/1000)*Kosovnica!E505,0)</f>
        <v>0</v>
      </c>
      <c r="N502" s="78" t="str">
        <f t="shared" si="104"/>
        <v/>
      </c>
      <c r="O502" s="75"/>
      <c r="P502" s="77">
        <f>IF(X502=TRUE,((IF(Kosovnica!G505=1,Kosovnica!C505+PRIBITEK_TRAK)+IF(Kosovnica!H505=1,Kosovnica!C505+PRIBITEK_TRAK)+IF(Kosovnica!I505=1,Kosovnica!D505+PRIBITEK_TRAK)+IF(Kosovnica!J505=1,Kosovnica!D505+PRIBITEK_TRAK))/1000)*Kosovnica!E505,0)</f>
        <v>0</v>
      </c>
      <c r="Q502" s="78" t="str">
        <f t="shared" si="105"/>
        <v/>
      </c>
      <c r="R502" s="75"/>
      <c r="S502" s="77">
        <f>IF(X502=TRUE,((IF(Kosovnica!G505=2,Kosovnica!C505+PRIBITEK_TRAK)+IF(Kosovnica!H505=2,Kosovnica!C505+PRIBITEK_TRAK)+IF(Kosovnica!I505=2,Kosovnica!D505+PRIBITEK_TRAK)+IF(Kosovnica!J505=2,Kosovnica!D505+PRIBITEK_TRAK))/1000)*Kosovnica!E505,0)</f>
        <v>0</v>
      </c>
      <c r="T502" s="78" t="str">
        <f t="shared" si="106"/>
        <v/>
      </c>
      <c r="U502" s="47"/>
      <c r="X502" s="7" t="str" cm="1">
        <f t="array" ref="X502">IF(B502&lt;&gt;"",IF(SUMPRODUCT(--(ISNUMBER(SEARCH(LEPI36, Kosovnica!K505)))) &gt; 0, TRUE, FALSE),"")</f>
        <v/>
      </c>
      <c r="Z502" s="48" t="str">
        <f t="shared" si="108"/>
        <v/>
      </c>
      <c r="AA502" s="7">
        <f t="shared" si="109"/>
        <v>0</v>
      </c>
    </row>
    <row r="503" spans="1:27" ht="15" x14ac:dyDescent="0.2">
      <c r="A503" s="44">
        <f t="shared" si="98"/>
        <v>491</v>
      </c>
      <c r="B503" s="45" t="str">
        <f>IF(Kosovnica!B506&lt;&gt;"",Kosovnica!B506,"")</f>
        <v/>
      </c>
      <c r="C503" s="46" t="str">
        <f>IF(Kosovnica!L506&lt;&gt;"",Kosovnica!L506,"")</f>
        <v/>
      </c>
      <c r="D503" s="74" t="str">
        <f>IF(B503&lt;&gt;"",(((Kosovnica!C506)*(Kosovnica!D506))*Kosovnica!E506*(IF(X503=TRUE,2,1)))/1000000,"")</f>
        <v/>
      </c>
      <c r="E503" s="74" t="str">
        <f t="shared" si="99"/>
        <v/>
      </c>
      <c r="F503" s="80" t="str">
        <f t="shared" si="100"/>
        <v/>
      </c>
      <c r="G503" s="74" t="str">
        <f t="shared" si="101"/>
        <v/>
      </c>
      <c r="H503" s="76" t="str">
        <f t="shared" si="102"/>
        <v/>
      </c>
      <c r="I503" s="76"/>
      <c r="J503" s="77">
        <f>IF(X503=FALSE,((IF(Kosovnica!G506=1,Kosovnica!C506+PRIBITEK_TRAK)+IF(Kosovnica!H506=1,Kosovnica!C506+PRIBITEK_TRAK)+IF(Kosovnica!I506=1,Kosovnica!D506+PRIBITEK_TRAK)+IF(Kosovnica!J506=1,Kosovnica!D506+PRIBITEK_TRAK))/1000)*Kosovnica!E506,0)</f>
        <v>0</v>
      </c>
      <c r="K503" s="78" t="str">
        <f t="shared" si="103"/>
        <v/>
      </c>
      <c r="L503" s="75"/>
      <c r="M503" s="77">
        <f>IF(X503=FALSE,((IF(Kosovnica!G506=2,Kosovnica!C506+PRIBITEK_TRAK)+IF(Kosovnica!H506=2,Kosovnica!C506+PRIBITEK_TRAK)+IF(Kosovnica!I506=2,Kosovnica!D506+PRIBITEK_TRAK)+IF(Kosovnica!J506=2,Kosovnica!D506+PRIBITEK_TRAK))/1000)*Kosovnica!E506,0)</f>
        <v>0</v>
      </c>
      <c r="N503" s="78" t="str">
        <f t="shared" si="104"/>
        <v/>
      </c>
      <c r="O503" s="75"/>
      <c r="P503" s="77">
        <f>IF(X503=TRUE,((IF(Kosovnica!G506=1,Kosovnica!C506+PRIBITEK_TRAK)+IF(Kosovnica!H506=1,Kosovnica!C506+PRIBITEK_TRAK)+IF(Kosovnica!I506=1,Kosovnica!D506+PRIBITEK_TRAK)+IF(Kosovnica!J506=1,Kosovnica!D506+PRIBITEK_TRAK))/1000)*Kosovnica!E506,0)</f>
        <v>0</v>
      </c>
      <c r="Q503" s="78" t="str">
        <f t="shared" si="105"/>
        <v/>
      </c>
      <c r="R503" s="75"/>
      <c r="S503" s="77">
        <f>IF(X503=TRUE,((IF(Kosovnica!G506=2,Kosovnica!C506+PRIBITEK_TRAK)+IF(Kosovnica!H506=2,Kosovnica!C506+PRIBITEK_TRAK)+IF(Kosovnica!I506=2,Kosovnica!D506+PRIBITEK_TRAK)+IF(Kosovnica!J506=2,Kosovnica!D506+PRIBITEK_TRAK))/1000)*Kosovnica!E506,0)</f>
        <v>0</v>
      </c>
      <c r="T503" s="78" t="str">
        <f t="shared" si="106"/>
        <v/>
      </c>
      <c r="U503" s="47"/>
      <c r="X503" s="7" t="str" cm="1">
        <f t="array" ref="X503">IF(B503&lt;&gt;"",IF(SUMPRODUCT(--(ISNUMBER(SEARCH(LEPI36, Kosovnica!K506)))) &gt; 0, TRUE, FALSE),"")</f>
        <v/>
      </c>
      <c r="Z503" s="48" t="str">
        <f t="shared" si="108"/>
        <v/>
      </c>
      <c r="AA503" s="7">
        <f t="shared" si="109"/>
        <v>0</v>
      </c>
    </row>
    <row r="504" spans="1:27" ht="15" x14ac:dyDescent="0.2">
      <c r="A504" s="44">
        <f t="shared" si="98"/>
        <v>492</v>
      </c>
      <c r="B504" s="45" t="str">
        <f>IF(Kosovnica!B507&lt;&gt;"",Kosovnica!B507,"")</f>
        <v/>
      </c>
      <c r="C504" s="46" t="str">
        <f>IF(Kosovnica!L507&lt;&gt;"",Kosovnica!L507,"")</f>
        <v/>
      </c>
      <c r="D504" s="74" t="str">
        <f>IF(B504&lt;&gt;"",(((Kosovnica!C507)*(Kosovnica!D507))*Kosovnica!E507*(IF(X504=TRUE,2,1)))/1000000,"")</f>
        <v/>
      </c>
      <c r="E504" s="74" t="str">
        <f t="shared" si="99"/>
        <v/>
      </c>
      <c r="F504" s="80" t="str">
        <f t="shared" si="100"/>
        <v/>
      </c>
      <c r="G504" s="74" t="str">
        <f t="shared" si="101"/>
        <v/>
      </c>
      <c r="H504" s="76" t="str">
        <f t="shared" si="102"/>
        <v/>
      </c>
      <c r="I504" s="76"/>
      <c r="J504" s="77">
        <f>IF(X504=FALSE,((IF(Kosovnica!G507=1,Kosovnica!C507+PRIBITEK_TRAK)+IF(Kosovnica!H507=1,Kosovnica!C507+PRIBITEK_TRAK)+IF(Kosovnica!I507=1,Kosovnica!D507+PRIBITEK_TRAK)+IF(Kosovnica!J507=1,Kosovnica!D507+PRIBITEK_TRAK))/1000)*Kosovnica!E507,0)</f>
        <v>0</v>
      </c>
      <c r="K504" s="78" t="str">
        <f t="shared" si="103"/>
        <v/>
      </c>
      <c r="L504" s="75"/>
      <c r="M504" s="77">
        <f>IF(X504=FALSE,((IF(Kosovnica!G507=2,Kosovnica!C507+PRIBITEK_TRAK)+IF(Kosovnica!H507=2,Kosovnica!C507+PRIBITEK_TRAK)+IF(Kosovnica!I507=2,Kosovnica!D507+PRIBITEK_TRAK)+IF(Kosovnica!J507=2,Kosovnica!D507+PRIBITEK_TRAK))/1000)*Kosovnica!E507,0)</f>
        <v>0</v>
      </c>
      <c r="N504" s="78" t="str">
        <f t="shared" si="104"/>
        <v/>
      </c>
      <c r="O504" s="75"/>
      <c r="P504" s="77">
        <f>IF(X504=TRUE,((IF(Kosovnica!G507=1,Kosovnica!C507+PRIBITEK_TRAK)+IF(Kosovnica!H507=1,Kosovnica!C507+PRIBITEK_TRAK)+IF(Kosovnica!I507=1,Kosovnica!D507+PRIBITEK_TRAK)+IF(Kosovnica!J507=1,Kosovnica!D507+PRIBITEK_TRAK))/1000)*Kosovnica!E507,0)</f>
        <v>0</v>
      </c>
      <c r="Q504" s="78" t="str">
        <f t="shared" si="105"/>
        <v/>
      </c>
      <c r="R504" s="75"/>
      <c r="S504" s="77">
        <f>IF(X504=TRUE,((IF(Kosovnica!G507=2,Kosovnica!C507+PRIBITEK_TRAK)+IF(Kosovnica!H507=2,Kosovnica!C507+PRIBITEK_TRAK)+IF(Kosovnica!I507=2,Kosovnica!D507+PRIBITEK_TRAK)+IF(Kosovnica!J507=2,Kosovnica!D507+PRIBITEK_TRAK))/1000)*Kosovnica!E507,0)</f>
        <v>0</v>
      </c>
      <c r="T504" s="78" t="str">
        <f t="shared" si="106"/>
        <v/>
      </c>
      <c r="U504" s="47"/>
      <c r="X504" s="7" t="str" cm="1">
        <f t="array" ref="X504">IF(B504&lt;&gt;"",IF(SUMPRODUCT(--(ISNUMBER(SEARCH(LEPI36, Kosovnica!K507)))) &gt; 0, TRUE, FALSE),"")</f>
        <v/>
      </c>
      <c r="Z504" s="48" t="str">
        <f t="shared" si="108"/>
        <v/>
      </c>
      <c r="AA504" s="7">
        <f t="shared" si="109"/>
        <v>0</v>
      </c>
    </row>
    <row r="505" spans="1:27" ht="15" x14ac:dyDescent="0.2">
      <c r="A505" s="44">
        <f t="shared" si="98"/>
        <v>493</v>
      </c>
      <c r="B505" s="45" t="str">
        <f>IF(Kosovnica!B508&lt;&gt;"",Kosovnica!B508,"")</f>
        <v/>
      </c>
      <c r="C505" s="46" t="str">
        <f>IF(Kosovnica!L508&lt;&gt;"",Kosovnica!L508,"")</f>
        <v/>
      </c>
      <c r="D505" s="74" t="str">
        <f>IF(B505&lt;&gt;"",(((Kosovnica!C508)*(Kosovnica!D508))*Kosovnica!E508*(IF(X505=TRUE,2,1)))/1000000,"")</f>
        <v/>
      </c>
      <c r="E505" s="74" t="str">
        <f t="shared" si="99"/>
        <v/>
      </c>
      <c r="F505" s="80" t="str">
        <f t="shared" si="100"/>
        <v/>
      </c>
      <c r="G505" s="74" t="str">
        <f t="shared" si="101"/>
        <v/>
      </c>
      <c r="H505" s="76" t="str">
        <f t="shared" si="102"/>
        <v/>
      </c>
      <c r="I505" s="76"/>
      <c r="J505" s="77">
        <f>IF(X505=FALSE,((IF(Kosovnica!G508=1,Kosovnica!C508+PRIBITEK_TRAK)+IF(Kosovnica!H508=1,Kosovnica!C508+PRIBITEK_TRAK)+IF(Kosovnica!I508=1,Kosovnica!D508+PRIBITEK_TRAK)+IF(Kosovnica!J508=1,Kosovnica!D508+PRIBITEK_TRAK))/1000)*Kosovnica!E508,0)</f>
        <v>0</v>
      </c>
      <c r="K505" s="78" t="str">
        <f t="shared" si="103"/>
        <v/>
      </c>
      <c r="L505" s="75"/>
      <c r="M505" s="77">
        <f>IF(X505=FALSE,((IF(Kosovnica!G508=2,Kosovnica!C508+PRIBITEK_TRAK)+IF(Kosovnica!H508=2,Kosovnica!C508+PRIBITEK_TRAK)+IF(Kosovnica!I508=2,Kosovnica!D508+PRIBITEK_TRAK)+IF(Kosovnica!J508=2,Kosovnica!D508+PRIBITEK_TRAK))/1000)*Kosovnica!E508,0)</f>
        <v>0</v>
      </c>
      <c r="N505" s="78" t="str">
        <f t="shared" si="104"/>
        <v/>
      </c>
      <c r="O505" s="75"/>
      <c r="P505" s="77">
        <f>IF(X505=TRUE,((IF(Kosovnica!G508=1,Kosovnica!C508+PRIBITEK_TRAK)+IF(Kosovnica!H508=1,Kosovnica!C508+PRIBITEK_TRAK)+IF(Kosovnica!I508=1,Kosovnica!D508+PRIBITEK_TRAK)+IF(Kosovnica!J508=1,Kosovnica!D508+PRIBITEK_TRAK))/1000)*Kosovnica!E508,0)</f>
        <v>0</v>
      </c>
      <c r="Q505" s="78" t="str">
        <f t="shared" si="105"/>
        <v/>
      </c>
      <c r="R505" s="75"/>
      <c r="S505" s="77">
        <f>IF(X505=TRUE,((IF(Kosovnica!G508=2,Kosovnica!C508+PRIBITEK_TRAK)+IF(Kosovnica!H508=2,Kosovnica!C508+PRIBITEK_TRAK)+IF(Kosovnica!I508=2,Kosovnica!D508+PRIBITEK_TRAK)+IF(Kosovnica!J508=2,Kosovnica!D508+PRIBITEK_TRAK))/1000)*Kosovnica!E508,0)</f>
        <v>0</v>
      </c>
      <c r="T505" s="78" t="str">
        <f t="shared" si="106"/>
        <v/>
      </c>
      <c r="U505" s="47"/>
      <c r="X505" s="7" t="str" cm="1">
        <f t="array" ref="X505">IF(B505&lt;&gt;"",IF(SUMPRODUCT(--(ISNUMBER(SEARCH(LEPI36, Kosovnica!K508)))) &gt; 0, TRUE, FALSE),"")</f>
        <v/>
      </c>
      <c r="Z505" s="48" t="str">
        <f t="shared" si="108"/>
        <v/>
      </c>
      <c r="AA505" s="7">
        <f t="shared" si="109"/>
        <v>0</v>
      </c>
    </row>
    <row r="506" spans="1:27" ht="15" x14ac:dyDescent="0.2">
      <c r="A506" s="44">
        <f t="shared" si="98"/>
        <v>494</v>
      </c>
      <c r="B506" s="45" t="str">
        <f>IF(Kosovnica!B509&lt;&gt;"",Kosovnica!B509,"")</f>
        <v/>
      </c>
      <c r="C506" s="46" t="str">
        <f>IF(Kosovnica!L509&lt;&gt;"",Kosovnica!L509,"")</f>
        <v/>
      </c>
      <c r="D506" s="74" t="str">
        <f>IF(B506&lt;&gt;"",(((Kosovnica!C509)*(Kosovnica!D509))*Kosovnica!E509*(IF(X506=TRUE,2,1)))/1000000,"")</f>
        <v/>
      </c>
      <c r="E506" s="74" t="str">
        <f t="shared" si="99"/>
        <v/>
      </c>
      <c r="F506" s="80" t="str">
        <f t="shared" si="100"/>
        <v/>
      </c>
      <c r="G506" s="74" t="str">
        <f t="shared" si="101"/>
        <v/>
      </c>
      <c r="H506" s="76" t="str">
        <f t="shared" si="102"/>
        <v/>
      </c>
      <c r="I506" s="76"/>
      <c r="J506" s="77">
        <f>IF(X506=FALSE,((IF(Kosovnica!G509=1,Kosovnica!C509+PRIBITEK_TRAK)+IF(Kosovnica!H509=1,Kosovnica!C509+PRIBITEK_TRAK)+IF(Kosovnica!I509=1,Kosovnica!D509+PRIBITEK_TRAK)+IF(Kosovnica!J509=1,Kosovnica!D509+PRIBITEK_TRAK))/1000)*Kosovnica!E509,0)</f>
        <v>0</v>
      </c>
      <c r="K506" s="78" t="str">
        <f t="shared" si="103"/>
        <v/>
      </c>
      <c r="L506" s="75"/>
      <c r="M506" s="77">
        <f>IF(X506=FALSE,((IF(Kosovnica!G509=2,Kosovnica!C509+PRIBITEK_TRAK)+IF(Kosovnica!H509=2,Kosovnica!C509+PRIBITEK_TRAK)+IF(Kosovnica!I509=2,Kosovnica!D509+PRIBITEK_TRAK)+IF(Kosovnica!J509=2,Kosovnica!D509+PRIBITEK_TRAK))/1000)*Kosovnica!E509,0)</f>
        <v>0</v>
      </c>
      <c r="N506" s="78" t="str">
        <f t="shared" si="104"/>
        <v/>
      </c>
      <c r="O506" s="75"/>
      <c r="P506" s="77">
        <f>IF(X506=TRUE,((IF(Kosovnica!G509=1,Kosovnica!C509+PRIBITEK_TRAK)+IF(Kosovnica!H509=1,Kosovnica!C509+PRIBITEK_TRAK)+IF(Kosovnica!I509=1,Kosovnica!D509+PRIBITEK_TRAK)+IF(Kosovnica!J509=1,Kosovnica!D509+PRIBITEK_TRAK))/1000)*Kosovnica!E509,0)</f>
        <v>0</v>
      </c>
      <c r="Q506" s="78" t="str">
        <f t="shared" si="105"/>
        <v/>
      </c>
      <c r="R506" s="75"/>
      <c r="S506" s="77">
        <f>IF(X506=TRUE,((IF(Kosovnica!G509=2,Kosovnica!C509+PRIBITEK_TRAK)+IF(Kosovnica!H509=2,Kosovnica!C509+PRIBITEK_TRAK)+IF(Kosovnica!I509=2,Kosovnica!D509+PRIBITEK_TRAK)+IF(Kosovnica!J509=2,Kosovnica!D509+PRIBITEK_TRAK))/1000)*Kosovnica!E509,0)</f>
        <v>0</v>
      </c>
      <c r="T506" s="78" t="str">
        <f t="shared" si="106"/>
        <v/>
      </c>
      <c r="U506" s="47"/>
      <c r="X506" s="7" t="str" cm="1">
        <f t="array" ref="X506">IF(B506&lt;&gt;"",IF(SUMPRODUCT(--(ISNUMBER(SEARCH(LEPI36, Kosovnica!K509)))) &gt; 0, TRUE, FALSE),"")</f>
        <v/>
      </c>
      <c r="Z506" s="48" t="str">
        <f t="shared" si="108"/>
        <v/>
      </c>
      <c r="AA506" s="7">
        <f t="shared" si="109"/>
        <v>0</v>
      </c>
    </row>
    <row r="507" spans="1:27" ht="15" x14ac:dyDescent="0.2">
      <c r="A507" s="44">
        <f t="shared" si="98"/>
        <v>495</v>
      </c>
      <c r="B507" s="45" t="str">
        <f>IF(Kosovnica!B510&lt;&gt;"",Kosovnica!B510,"")</f>
        <v/>
      </c>
      <c r="C507" s="46" t="str">
        <f>IF(Kosovnica!L510&lt;&gt;"",Kosovnica!L510,"")</f>
        <v/>
      </c>
      <c r="D507" s="74" t="str">
        <f>IF(B507&lt;&gt;"",(((Kosovnica!C510)*(Kosovnica!D510))*Kosovnica!E510*(IF(X507=TRUE,2,1)))/1000000,"")</f>
        <v/>
      </c>
      <c r="E507" s="74" t="str">
        <f t="shared" si="99"/>
        <v/>
      </c>
      <c r="F507" s="80" t="str">
        <f t="shared" si="100"/>
        <v/>
      </c>
      <c r="G507" s="74" t="str">
        <f t="shared" si="101"/>
        <v/>
      </c>
      <c r="H507" s="76" t="str">
        <f t="shared" si="102"/>
        <v/>
      </c>
      <c r="I507" s="76"/>
      <c r="J507" s="77">
        <f>IF(X507=FALSE,((IF(Kosovnica!G510=1,Kosovnica!C510+PRIBITEK_TRAK)+IF(Kosovnica!H510=1,Kosovnica!C510+PRIBITEK_TRAK)+IF(Kosovnica!I510=1,Kosovnica!D510+PRIBITEK_TRAK)+IF(Kosovnica!J510=1,Kosovnica!D510+PRIBITEK_TRAK))/1000)*Kosovnica!E510,0)</f>
        <v>0</v>
      </c>
      <c r="K507" s="78" t="str">
        <f t="shared" si="103"/>
        <v/>
      </c>
      <c r="L507" s="75"/>
      <c r="M507" s="77">
        <f>IF(X507=FALSE,((IF(Kosovnica!G510=2,Kosovnica!C510+PRIBITEK_TRAK)+IF(Kosovnica!H510=2,Kosovnica!C510+PRIBITEK_TRAK)+IF(Kosovnica!I510=2,Kosovnica!D510+PRIBITEK_TRAK)+IF(Kosovnica!J510=2,Kosovnica!D510+PRIBITEK_TRAK))/1000)*Kosovnica!E510,0)</f>
        <v>0</v>
      </c>
      <c r="N507" s="78" t="str">
        <f t="shared" si="104"/>
        <v/>
      </c>
      <c r="O507" s="75"/>
      <c r="P507" s="77">
        <f>IF(X507=TRUE,((IF(Kosovnica!G510=1,Kosovnica!C510+PRIBITEK_TRAK)+IF(Kosovnica!H510=1,Kosovnica!C510+PRIBITEK_TRAK)+IF(Kosovnica!I510=1,Kosovnica!D510+PRIBITEK_TRAK)+IF(Kosovnica!J510=1,Kosovnica!D510+PRIBITEK_TRAK))/1000)*Kosovnica!E510,0)</f>
        <v>0</v>
      </c>
      <c r="Q507" s="78" t="str">
        <f t="shared" si="105"/>
        <v/>
      </c>
      <c r="R507" s="75"/>
      <c r="S507" s="77">
        <f>IF(X507=TRUE,((IF(Kosovnica!G510=2,Kosovnica!C510+PRIBITEK_TRAK)+IF(Kosovnica!H510=2,Kosovnica!C510+PRIBITEK_TRAK)+IF(Kosovnica!I510=2,Kosovnica!D510+PRIBITEK_TRAK)+IF(Kosovnica!J510=2,Kosovnica!D510+PRIBITEK_TRAK))/1000)*Kosovnica!E510,0)</f>
        <v>0</v>
      </c>
      <c r="T507" s="78" t="str">
        <f t="shared" si="106"/>
        <v/>
      </c>
      <c r="U507" s="47"/>
      <c r="X507" s="7" t="str" cm="1">
        <f t="array" ref="X507">IF(B507&lt;&gt;"",IF(SUMPRODUCT(--(ISNUMBER(SEARCH(LEPI36, Kosovnica!K510)))) &gt; 0, TRUE, FALSE),"")</f>
        <v/>
      </c>
      <c r="Z507" s="48" t="str">
        <f t="shared" si="108"/>
        <v/>
      </c>
      <c r="AA507" s="7">
        <f t="shared" si="109"/>
        <v>0</v>
      </c>
    </row>
    <row r="508" spans="1:27" ht="15" x14ac:dyDescent="0.2">
      <c r="A508" s="44">
        <f t="shared" si="98"/>
        <v>496</v>
      </c>
      <c r="B508" s="45" t="str">
        <f>IF(Kosovnica!B511&lt;&gt;"",Kosovnica!B511,"")</f>
        <v/>
      </c>
      <c r="C508" s="46" t="str">
        <f>IF(Kosovnica!L511&lt;&gt;"",Kosovnica!L511,"")</f>
        <v/>
      </c>
      <c r="D508" s="74" t="str">
        <f>IF(B508&lt;&gt;"",(((Kosovnica!C511)*(Kosovnica!D511))*Kosovnica!E511*(IF(X508=TRUE,2,1)))/1000000,"")</f>
        <v/>
      </c>
      <c r="E508" s="74" t="str">
        <f t="shared" si="99"/>
        <v/>
      </c>
      <c r="F508" s="80" t="str">
        <f t="shared" si="100"/>
        <v/>
      </c>
      <c r="G508" s="74" t="str">
        <f t="shared" si="101"/>
        <v/>
      </c>
      <c r="H508" s="76" t="str">
        <f t="shared" si="102"/>
        <v/>
      </c>
      <c r="I508" s="76"/>
      <c r="J508" s="77">
        <f>IF(X508=FALSE,((IF(Kosovnica!G511=1,Kosovnica!C511+PRIBITEK_TRAK)+IF(Kosovnica!H511=1,Kosovnica!C511+PRIBITEK_TRAK)+IF(Kosovnica!I511=1,Kosovnica!D511+PRIBITEK_TRAK)+IF(Kosovnica!J511=1,Kosovnica!D511+PRIBITEK_TRAK))/1000)*Kosovnica!E511,0)</f>
        <v>0</v>
      </c>
      <c r="K508" s="78" t="str">
        <f t="shared" si="103"/>
        <v/>
      </c>
      <c r="L508" s="75"/>
      <c r="M508" s="77">
        <f>IF(X508=FALSE,((IF(Kosovnica!G511=2,Kosovnica!C511+PRIBITEK_TRAK)+IF(Kosovnica!H511=2,Kosovnica!C511+PRIBITEK_TRAK)+IF(Kosovnica!I511=2,Kosovnica!D511+PRIBITEK_TRAK)+IF(Kosovnica!J511=2,Kosovnica!D511+PRIBITEK_TRAK))/1000)*Kosovnica!E511,0)</f>
        <v>0</v>
      </c>
      <c r="N508" s="78" t="str">
        <f t="shared" si="104"/>
        <v/>
      </c>
      <c r="O508" s="75"/>
      <c r="P508" s="77">
        <f>IF(X508=TRUE,((IF(Kosovnica!G511=1,Kosovnica!C511+PRIBITEK_TRAK)+IF(Kosovnica!H511=1,Kosovnica!C511+PRIBITEK_TRAK)+IF(Kosovnica!I511=1,Kosovnica!D511+PRIBITEK_TRAK)+IF(Kosovnica!J511=1,Kosovnica!D511+PRIBITEK_TRAK))/1000)*Kosovnica!E511,0)</f>
        <v>0</v>
      </c>
      <c r="Q508" s="78" t="str">
        <f t="shared" si="105"/>
        <v/>
      </c>
      <c r="R508" s="75"/>
      <c r="S508" s="77">
        <f>IF(X508=TRUE,((IF(Kosovnica!G511=2,Kosovnica!C511+PRIBITEK_TRAK)+IF(Kosovnica!H511=2,Kosovnica!C511+PRIBITEK_TRAK)+IF(Kosovnica!I511=2,Kosovnica!D511+PRIBITEK_TRAK)+IF(Kosovnica!J511=2,Kosovnica!D511+PRIBITEK_TRAK))/1000)*Kosovnica!E511,0)</f>
        <v>0</v>
      </c>
      <c r="T508" s="78" t="str">
        <f t="shared" si="106"/>
        <v/>
      </c>
      <c r="U508" s="47"/>
      <c r="X508" s="7" t="str" cm="1">
        <f t="array" ref="X508">IF(B508&lt;&gt;"",IF(SUMPRODUCT(--(ISNUMBER(SEARCH(LEPI36, Kosovnica!K511)))) &gt; 0, TRUE, FALSE),"")</f>
        <v/>
      </c>
      <c r="Z508" s="48" t="str">
        <f t="shared" si="108"/>
        <v/>
      </c>
      <c r="AA508" s="7">
        <f t="shared" si="109"/>
        <v>0</v>
      </c>
    </row>
    <row r="509" spans="1:27" ht="15" x14ac:dyDescent="0.2">
      <c r="A509" s="44">
        <f t="shared" si="98"/>
        <v>497</v>
      </c>
      <c r="B509" s="45" t="str">
        <f>IF(Kosovnica!B512&lt;&gt;"",Kosovnica!B512,"")</f>
        <v/>
      </c>
      <c r="C509" s="46" t="str">
        <f>IF(Kosovnica!L512&lt;&gt;"",Kosovnica!L512,"")</f>
        <v/>
      </c>
      <c r="D509" s="74" t="str">
        <f>IF(B509&lt;&gt;"",(((Kosovnica!C512)*(Kosovnica!D512))*Kosovnica!E512*(IF(X509=TRUE,2,1)))/1000000,"")</f>
        <v/>
      </c>
      <c r="E509" s="74" t="str">
        <f t="shared" si="99"/>
        <v/>
      </c>
      <c r="F509" s="80" t="str">
        <f t="shared" si="100"/>
        <v/>
      </c>
      <c r="G509" s="74" t="str">
        <f t="shared" si="101"/>
        <v/>
      </c>
      <c r="H509" s="76" t="str">
        <f t="shared" si="102"/>
        <v/>
      </c>
      <c r="I509" s="76"/>
      <c r="J509" s="77">
        <f>IF(X509=FALSE,((IF(Kosovnica!G512=1,Kosovnica!C512+PRIBITEK_TRAK)+IF(Kosovnica!H512=1,Kosovnica!C512+PRIBITEK_TRAK)+IF(Kosovnica!I512=1,Kosovnica!D512+PRIBITEK_TRAK)+IF(Kosovnica!J512=1,Kosovnica!D512+PRIBITEK_TRAK))/1000)*Kosovnica!E512,0)</f>
        <v>0</v>
      </c>
      <c r="K509" s="78" t="str">
        <f t="shared" si="103"/>
        <v/>
      </c>
      <c r="L509" s="75"/>
      <c r="M509" s="77">
        <f>IF(X509=FALSE,((IF(Kosovnica!G512=2,Kosovnica!C512+PRIBITEK_TRAK)+IF(Kosovnica!H512=2,Kosovnica!C512+PRIBITEK_TRAK)+IF(Kosovnica!I512=2,Kosovnica!D512+PRIBITEK_TRAK)+IF(Kosovnica!J512=2,Kosovnica!D512+PRIBITEK_TRAK))/1000)*Kosovnica!E512,0)</f>
        <v>0</v>
      </c>
      <c r="N509" s="78" t="str">
        <f t="shared" si="104"/>
        <v/>
      </c>
      <c r="O509" s="75"/>
      <c r="P509" s="77">
        <f>IF(X509=TRUE,((IF(Kosovnica!G512=1,Kosovnica!C512+PRIBITEK_TRAK)+IF(Kosovnica!H512=1,Kosovnica!C512+PRIBITEK_TRAK)+IF(Kosovnica!I512=1,Kosovnica!D512+PRIBITEK_TRAK)+IF(Kosovnica!J512=1,Kosovnica!D512+PRIBITEK_TRAK))/1000)*Kosovnica!E512,0)</f>
        <v>0</v>
      </c>
      <c r="Q509" s="78" t="str">
        <f t="shared" si="105"/>
        <v/>
      </c>
      <c r="R509" s="75"/>
      <c r="S509" s="77">
        <f>IF(X509=TRUE,((IF(Kosovnica!G512=2,Kosovnica!C512+PRIBITEK_TRAK)+IF(Kosovnica!H512=2,Kosovnica!C512+PRIBITEK_TRAK)+IF(Kosovnica!I512=2,Kosovnica!D512+PRIBITEK_TRAK)+IF(Kosovnica!J512=2,Kosovnica!D512+PRIBITEK_TRAK))/1000)*Kosovnica!E512,0)</f>
        <v>0</v>
      </c>
      <c r="T509" s="78" t="str">
        <f t="shared" si="106"/>
        <v/>
      </c>
      <c r="U509" s="47"/>
      <c r="X509" s="7" t="str" cm="1">
        <f t="array" ref="X509">IF(B509&lt;&gt;"",IF(SUMPRODUCT(--(ISNUMBER(SEARCH(LEPI36, Kosovnica!K512)))) &gt; 0, TRUE, FALSE),"")</f>
        <v/>
      </c>
      <c r="Z509" s="48" t="str">
        <f t="shared" si="108"/>
        <v/>
      </c>
      <c r="AA509" s="7">
        <f t="shared" si="109"/>
        <v>0</v>
      </c>
    </row>
    <row r="510" spans="1:27" ht="15" x14ac:dyDescent="0.2">
      <c r="A510" s="44">
        <f t="shared" si="98"/>
        <v>498</v>
      </c>
      <c r="B510" s="45" t="str">
        <f>IF(Kosovnica!B513&lt;&gt;"",Kosovnica!B513,"")</f>
        <v/>
      </c>
      <c r="C510" s="46" t="str">
        <f>IF(Kosovnica!L513&lt;&gt;"",Kosovnica!L513,"")</f>
        <v/>
      </c>
      <c r="D510" s="74" t="str">
        <f>IF(B510&lt;&gt;"",(((Kosovnica!C513)*(Kosovnica!D513))*Kosovnica!E513*(IF(X510=TRUE,2,1)))/1000000,"")</f>
        <v/>
      </c>
      <c r="E510" s="74" t="str">
        <f t="shared" si="99"/>
        <v/>
      </c>
      <c r="F510" s="80" t="str">
        <f t="shared" si="100"/>
        <v/>
      </c>
      <c r="G510" s="74" t="str">
        <f t="shared" si="101"/>
        <v/>
      </c>
      <c r="H510" s="76" t="str">
        <f t="shared" si="102"/>
        <v/>
      </c>
      <c r="I510" s="76"/>
      <c r="J510" s="77">
        <f>IF(X510=FALSE,((IF(Kosovnica!G513=1,Kosovnica!C513+PRIBITEK_TRAK)+IF(Kosovnica!H513=1,Kosovnica!C513+PRIBITEK_TRAK)+IF(Kosovnica!I513=1,Kosovnica!D513+PRIBITEK_TRAK)+IF(Kosovnica!J513=1,Kosovnica!D513+PRIBITEK_TRAK))/1000)*Kosovnica!E513,0)</f>
        <v>0</v>
      </c>
      <c r="K510" s="78" t="str">
        <f t="shared" si="103"/>
        <v/>
      </c>
      <c r="L510" s="75"/>
      <c r="M510" s="77">
        <f>IF(X510=FALSE,((IF(Kosovnica!G513=2,Kosovnica!C513+PRIBITEK_TRAK)+IF(Kosovnica!H513=2,Kosovnica!C513+PRIBITEK_TRAK)+IF(Kosovnica!I513=2,Kosovnica!D513+PRIBITEK_TRAK)+IF(Kosovnica!J513=2,Kosovnica!D513+PRIBITEK_TRAK))/1000)*Kosovnica!E513,0)</f>
        <v>0</v>
      </c>
      <c r="N510" s="78" t="str">
        <f t="shared" si="104"/>
        <v/>
      </c>
      <c r="O510" s="75"/>
      <c r="P510" s="77">
        <f>IF(X510=TRUE,((IF(Kosovnica!G513=1,Kosovnica!C513+PRIBITEK_TRAK)+IF(Kosovnica!H513=1,Kosovnica!C513+PRIBITEK_TRAK)+IF(Kosovnica!I513=1,Kosovnica!D513+PRIBITEK_TRAK)+IF(Kosovnica!J513=1,Kosovnica!D513+PRIBITEK_TRAK))/1000)*Kosovnica!E513,0)</f>
        <v>0</v>
      </c>
      <c r="Q510" s="78" t="str">
        <f t="shared" si="105"/>
        <v/>
      </c>
      <c r="R510" s="75"/>
      <c r="S510" s="77">
        <f>IF(X510=TRUE,((IF(Kosovnica!G513=2,Kosovnica!C513+PRIBITEK_TRAK)+IF(Kosovnica!H513=2,Kosovnica!C513+PRIBITEK_TRAK)+IF(Kosovnica!I513=2,Kosovnica!D513+PRIBITEK_TRAK)+IF(Kosovnica!J513=2,Kosovnica!D513+PRIBITEK_TRAK))/1000)*Kosovnica!E513,0)</f>
        <v>0</v>
      </c>
      <c r="T510" s="78" t="str">
        <f t="shared" si="106"/>
        <v/>
      </c>
      <c r="U510" s="47"/>
      <c r="X510" s="7" t="str" cm="1">
        <f t="array" ref="X510">IF(B510&lt;&gt;"",IF(SUMPRODUCT(--(ISNUMBER(SEARCH(LEPI36, Kosovnica!K513)))) &gt; 0, TRUE, FALSE),"")</f>
        <v/>
      </c>
      <c r="Z510" s="48" t="str">
        <f t="shared" si="108"/>
        <v/>
      </c>
      <c r="AA510" s="7">
        <f t="shared" si="109"/>
        <v>0</v>
      </c>
    </row>
    <row r="511" spans="1:27" ht="15" x14ac:dyDescent="0.2">
      <c r="A511" s="44">
        <f t="shared" si="98"/>
        <v>499</v>
      </c>
      <c r="B511" s="45" t="str">
        <f>IF(Kosovnica!B514&lt;&gt;"",Kosovnica!B514,"")</f>
        <v/>
      </c>
      <c r="C511" s="46" t="str">
        <f>IF(Kosovnica!L514&lt;&gt;"",Kosovnica!L514,"")</f>
        <v/>
      </c>
      <c r="D511" s="74" t="str">
        <f>IF(B511&lt;&gt;"",(((Kosovnica!C514)*(Kosovnica!D514))*Kosovnica!E514*(IF(X511=TRUE,2,1)))/1000000,"")</f>
        <v/>
      </c>
      <c r="E511" s="74" t="str">
        <f t="shared" si="99"/>
        <v/>
      </c>
      <c r="F511" s="80" t="str">
        <f t="shared" si="100"/>
        <v/>
      </c>
      <c r="G511" s="74" t="str">
        <f t="shared" si="101"/>
        <v/>
      </c>
      <c r="H511" s="76" t="str">
        <f t="shared" si="102"/>
        <v/>
      </c>
      <c r="I511" s="76"/>
      <c r="J511" s="77">
        <f>IF(X511=FALSE,((IF(Kosovnica!G514=1,Kosovnica!C514+PRIBITEK_TRAK)+IF(Kosovnica!H514=1,Kosovnica!C514+PRIBITEK_TRAK)+IF(Kosovnica!I514=1,Kosovnica!D514+PRIBITEK_TRAK)+IF(Kosovnica!J514=1,Kosovnica!D514+PRIBITEK_TRAK))/1000)*Kosovnica!E514,0)</f>
        <v>0</v>
      </c>
      <c r="K511" s="78" t="str">
        <f t="shared" si="103"/>
        <v/>
      </c>
      <c r="L511" s="75"/>
      <c r="M511" s="77">
        <f>IF(X511=FALSE,((IF(Kosovnica!G514=2,Kosovnica!C514+PRIBITEK_TRAK)+IF(Kosovnica!H514=2,Kosovnica!C514+PRIBITEK_TRAK)+IF(Kosovnica!I514=2,Kosovnica!D514+PRIBITEK_TRAK)+IF(Kosovnica!J514=2,Kosovnica!D514+PRIBITEK_TRAK))/1000)*Kosovnica!E514,0)</f>
        <v>0</v>
      </c>
      <c r="N511" s="78" t="str">
        <f t="shared" si="104"/>
        <v/>
      </c>
      <c r="O511" s="75"/>
      <c r="P511" s="77">
        <f>IF(X511=TRUE,((IF(Kosovnica!G514=1,Kosovnica!C514+PRIBITEK_TRAK)+IF(Kosovnica!H514=1,Kosovnica!C514+PRIBITEK_TRAK)+IF(Kosovnica!I514=1,Kosovnica!D514+PRIBITEK_TRAK)+IF(Kosovnica!J514=1,Kosovnica!D514+PRIBITEK_TRAK))/1000)*Kosovnica!E514,0)</f>
        <v>0</v>
      </c>
      <c r="Q511" s="78" t="str">
        <f t="shared" si="105"/>
        <v/>
      </c>
      <c r="R511" s="75"/>
      <c r="S511" s="77">
        <f>IF(X511=TRUE,((IF(Kosovnica!G514=2,Kosovnica!C514+PRIBITEK_TRAK)+IF(Kosovnica!H514=2,Kosovnica!C514+PRIBITEK_TRAK)+IF(Kosovnica!I514=2,Kosovnica!D514+PRIBITEK_TRAK)+IF(Kosovnica!J514=2,Kosovnica!D514+PRIBITEK_TRAK))/1000)*Kosovnica!E514,0)</f>
        <v>0</v>
      </c>
      <c r="T511" s="78" t="str">
        <f t="shared" si="106"/>
        <v/>
      </c>
      <c r="U511" s="47"/>
      <c r="X511" s="7" t="str" cm="1">
        <f t="array" ref="X511">IF(B511&lt;&gt;"",IF(SUMPRODUCT(--(ISNUMBER(SEARCH(LEPI36, Kosovnica!K514)))) &gt; 0, TRUE, FALSE),"")</f>
        <v/>
      </c>
      <c r="Z511" s="48" t="str">
        <f t="shared" si="108"/>
        <v/>
      </c>
      <c r="AA511" s="7">
        <f t="shared" si="109"/>
        <v>0</v>
      </c>
    </row>
    <row r="512" spans="1:27" ht="15" x14ac:dyDescent="0.2">
      <c r="A512" s="44">
        <f t="shared" si="98"/>
        <v>500</v>
      </c>
      <c r="B512" s="45" t="str">
        <f>IF(Kosovnica!B515&lt;&gt;"",Kosovnica!B515,"")</f>
        <v/>
      </c>
      <c r="C512" s="46" t="str">
        <f>IF(Kosovnica!L515&lt;&gt;"",Kosovnica!L515,"")</f>
        <v/>
      </c>
      <c r="D512" s="74" t="str">
        <f>IF(B512&lt;&gt;"",(((Kosovnica!C515)*(Kosovnica!D515))*Kosovnica!E515*(IF(X512=TRUE,2,1)))/1000000,"")</f>
        <v/>
      </c>
      <c r="E512" s="74" t="str">
        <f t="shared" si="99"/>
        <v/>
      </c>
      <c r="F512" s="80" t="str">
        <f t="shared" si="100"/>
        <v/>
      </c>
      <c r="G512" s="74" t="str">
        <f t="shared" si="101"/>
        <v/>
      </c>
      <c r="H512" s="76" t="str">
        <f t="shared" si="102"/>
        <v/>
      </c>
      <c r="I512" s="76"/>
      <c r="J512" s="77">
        <f>IF(X512=FALSE,((IF(Kosovnica!G515=1,Kosovnica!C515+PRIBITEK_TRAK)+IF(Kosovnica!H515=1,Kosovnica!C515+PRIBITEK_TRAK)+IF(Kosovnica!I515=1,Kosovnica!D515+PRIBITEK_TRAK)+IF(Kosovnica!J515=1,Kosovnica!D515+PRIBITEK_TRAK))/1000)*Kosovnica!E515,0)</f>
        <v>0</v>
      </c>
      <c r="K512" s="78" t="str">
        <f t="shared" si="103"/>
        <v/>
      </c>
      <c r="L512" s="75"/>
      <c r="M512" s="77">
        <f>IF(X512=FALSE,((IF(Kosovnica!G515=2,Kosovnica!C515+PRIBITEK_TRAK)+IF(Kosovnica!H515=2,Kosovnica!C515+PRIBITEK_TRAK)+IF(Kosovnica!I515=2,Kosovnica!D515+PRIBITEK_TRAK)+IF(Kosovnica!J515=2,Kosovnica!D515+PRIBITEK_TRAK))/1000)*Kosovnica!E515,0)</f>
        <v>0</v>
      </c>
      <c r="N512" s="78" t="str">
        <f t="shared" si="104"/>
        <v/>
      </c>
      <c r="O512" s="75"/>
      <c r="P512" s="77">
        <f>IF(X512=TRUE,((IF(Kosovnica!G515=1,Kosovnica!C515+PRIBITEK_TRAK)+IF(Kosovnica!H515=1,Kosovnica!C515+PRIBITEK_TRAK)+IF(Kosovnica!I515=1,Kosovnica!D515+PRIBITEK_TRAK)+IF(Kosovnica!J515=1,Kosovnica!D515+PRIBITEK_TRAK))/1000)*Kosovnica!E515,0)</f>
        <v>0</v>
      </c>
      <c r="Q512" s="78" t="str">
        <f t="shared" si="105"/>
        <v/>
      </c>
      <c r="R512" s="75"/>
      <c r="S512" s="77">
        <f>IF(X512=TRUE,((IF(Kosovnica!G515=2,Kosovnica!C515+PRIBITEK_TRAK)+IF(Kosovnica!H515=2,Kosovnica!C515+PRIBITEK_TRAK)+IF(Kosovnica!I515=2,Kosovnica!D515+PRIBITEK_TRAK)+IF(Kosovnica!J515=2,Kosovnica!D515+PRIBITEK_TRAK))/1000)*Kosovnica!E515,0)</f>
        <v>0</v>
      </c>
      <c r="T512" s="78" t="str">
        <f t="shared" si="106"/>
        <v/>
      </c>
      <c r="U512" s="47"/>
      <c r="X512" s="7" t="str" cm="1">
        <f t="array" ref="X512">IF(B512&lt;&gt;"",IF(SUMPRODUCT(--(ISNUMBER(SEARCH(LEPI36, Kosovnica!K515)))) &gt; 0, TRUE, FALSE),"")</f>
        <v/>
      </c>
      <c r="Z512" s="48" t="str">
        <f t="shared" si="108"/>
        <v/>
      </c>
      <c r="AA512" s="7">
        <f t="shared" si="109"/>
        <v>0</v>
      </c>
    </row>
  </sheetData>
  <sheetProtection algorithmName="SHA-512" hashValue="ZiUgSJFAGwHaR1ZxgTcsX55bk5v1BgHqaMRINoJ7NCDsuwR75vUidMG7kL7lFmmwwxNFFyDIDaBzNqC3iyk0FA==" saltValue="45w8K0imbiDFHRrCzB4UAA==" spinCount="100000" sheet="1" objects="1" scenarios="1"/>
  <mergeCells count="25">
    <mergeCell ref="L11:L12"/>
    <mergeCell ref="O11:O12"/>
    <mergeCell ref="R11:R12"/>
    <mergeCell ref="Q2:Q5"/>
    <mergeCell ref="A11:A12"/>
    <mergeCell ref="B11:B12"/>
    <mergeCell ref="D11:D12"/>
    <mergeCell ref="F11:F12"/>
    <mergeCell ref="H11:H12"/>
    <mergeCell ref="S2:S5"/>
    <mergeCell ref="T2:T5"/>
    <mergeCell ref="C11:C12"/>
    <mergeCell ref="C5:D5"/>
    <mergeCell ref="J6:J7"/>
    <mergeCell ref="M6:M7"/>
    <mergeCell ref="P6:P7"/>
    <mergeCell ref="S6:S7"/>
    <mergeCell ref="C8:D8"/>
    <mergeCell ref="J2:J5"/>
    <mergeCell ref="K2:K5"/>
    <mergeCell ref="M2:M5"/>
    <mergeCell ref="N2:N5"/>
    <mergeCell ref="P2:P5"/>
    <mergeCell ref="G11:G12"/>
    <mergeCell ref="I11:I12"/>
  </mergeCells>
  <conditionalFormatting sqref="A13:A512">
    <cfRule type="expression" dxfId="46" priority="36">
      <formula>B13=""</formula>
    </cfRule>
  </conditionalFormatting>
  <conditionalFormatting sqref="A13:U513">
    <cfRule type="expression" dxfId="45" priority="10">
      <formula>$B13&lt;&gt;$B14</formula>
    </cfRule>
    <cfRule type="expression" dxfId="44" priority="24">
      <formula>$B13&lt;&gt;""</formula>
    </cfRule>
  </conditionalFormatting>
  <conditionalFormatting sqref="B13:B513">
    <cfRule type="expression" dxfId="43" priority="15">
      <formula>$B13&lt;&gt;$B14</formula>
    </cfRule>
  </conditionalFormatting>
  <conditionalFormatting sqref="E13:E513">
    <cfRule type="expression" dxfId="42" priority="16">
      <formula>$B13=$B14</formula>
    </cfRule>
    <cfRule type="expression" dxfId="41" priority="17">
      <formula>$B13&lt;&gt;$B14</formula>
    </cfRule>
  </conditionalFormatting>
  <conditionalFormatting sqref="F13:F513 K13:K513 N13:N513 Q13:Q513 T13:T513">
    <cfRule type="expression" dxfId="40" priority="18">
      <formula>$B13&lt;&gt;$B14</formula>
    </cfRule>
  </conditionalFormatting>
  <conditionalFormatting sqref="J1:J7">
    <cfRule type="expression" dxfId="39" priority="14">
      <formula>SUM($K$13:$K$513)=0</formula>
    </cfRule>
  </conditionalFormatting>
  <conditionalFormatting sqref="J11:J12">
    <cfRule type="expression" dxfId="38" priority="8">
      <formula>SUM($K$13:$K$513)=0</formula>
    </cfRule>
  </conditionalFormatting>
  <conditionalFormatting sqref="J13:J513">
    <cfRule type="expression" dxfId="37" priority="22">
      <formula>$B13&lt;&gt;""</formula>
    </cfRule>
  </conditionalFormatting>
  <conditionalFormatting sqref="K11:K12">
    <cfRule type="expression" dxfId="36" priority="7">
      <formula>SUM($K$13:$K$513)=0</formula>
    </cfRule>
  </conditionalFormatting>
  <conditionalFormatting sqref="K13:K512">
    <cfRule type="expression" dxfId="35" priority="34">
      <formula>B13=B14</formula>
    </cfRule>
  </conditionalFormatting>
  <conditionalFormatting sqref="M1:M7">
    <cfRule type="expression" dxfId="34" priority="12">
      <formula>SUM($N$13:$N$513)=0</formula>
    </cfRule>
  </conditionalFormatting>
  <conditionalFormatting sqref="M11:M12">
    <cfRule type="expression" dxfId="33" priority="6">
      <formula>SUM($N$13:$N$513)=0</formula>
    </cfRule>
  </conditionalFormatting>
  <conditionalFormatting sqref="M13:M513">
    <cfRule type="expression" dxfId="32" priority="21">
      <formula>$B13&lt;&gt;""</formula>
    </cfRule>
  </conditionalFormatting>
  <conditionalFormatting sqref="N11:N12">
    <cfRule type="expression" dxfId="31" priority="3">
      <formula>SUM($N$13:$N$513)=0</formula>
    </cfRule>
  </conditionalFormatting>
  <conditionalFormatting sqref="N13:N512">
    <cfRule type="expression" dxfId="30" priority="40">
      <formula>B13=B14</formula>
    </cfRule>
  </conditionalFormatting>
  <conditionalFormatting sqref="P1:P7">
    <cfRule type="expression" dxfId="29" priority="13">
      <formula>SUM($Q$13:$Q$513)=0</formula>
    </cfRule>
  </conditionalFormatting>
  <conditionalFormatting sqref="P11:P12">
    <cfRule type="expression" dxfId="28" priority="5">
      <formula>SUM($Q$13:$Q$513)=0</formula>
    </cfRule>
  </conditionalFormatting>
  <conditionalFormatting sqref="P13:P513">
    <cfRule type="expression" dxfId="27" priority="20">
      <formula>$B13&lt;&gt;""</formula>
    </cfRule>
  </conditionalFormatting>
  <conditionalFormatting sqref="Q11:Q12">
    <cfRule type="expression" dxfId="26" priority="2">
      <formula>SUM($Q$13:$Q$513)=0</formula>
    </cfRule>
  </conditionalFormatting>
  <conditionalFormatting sqref="Q13:Q512">
    <cfRule type="expression" dxfId="25" priority="39">
      <formula>B13=B14</formula>
    </cfRule>
  </conditionalFormatting>
  <conditionalFormatting sqref="S1:S7">
    <cfRule type="expression" dxfId="24" priority="11">
      <formula>SUM($T$13:$T$513)=0</formula>
    </cfRule>
  </conditionalFormatting>
  <conditionalFormatting sqref="S11:S12">
    <cfRule type="expression" dxfId="23" priority="4">
      <formula>SUM($T$13:$T$513)=0</formula>
    </cfRule>
  </conditionalFormatting>
  <conditionalFormatting sqref="S13:S513">
    <cfRule type="expression" dxfId="22" priority="19">
      <formula>$B13&lt;&gt;""</formula>
    </cfRule>
  </conditionalFormatting>
  <conditionalFormatting sqref="T11:T12">
    <cfRule type="expression" dxfId="21" priority="1">
      <formula>SUM($T$13:$T$513)=0</formula>
    </cfRule>
  </conditionalFormatting>
  <conditionalFormatting sqref="T13:T512">
    <cfRule type="expression" dxfId="20" priority="38">
      <formula>B13=B14</formula>
    </cfRule>
  </conditionalFormatting>
  <pageMargins left="0.70866141732283472" right="0.70866141732283472" top="0.74803149606299213" bottom="0.74803149606299213" header="0.31496062992125984" footer="0.31496062992125984"/>
  <pageSetup paperSize="9" scale="75" orientation="landscape"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8E59F-EFA0-4412-AEDF-9778518D13A1}">
  <sheetPr codeName="Sheet3">
    <tabColor rgb="FFA2E3BB"/>
  </sheetPr>
  <dimension ref="B3:G33"/>
  <sheetViews>
    <sheetView showGridLines="0" zoomScaleNormal="100" workbookViewId="0">
      <selection activeCell="E3" sqref="E3"/>
    </sheetView>
  </sheetViews>
  <sheetFormatPr defaultRowHeight="12.75" x14ac:dyDescent="0.2"/>
  <cols>
    <col min="1" max="1" width="9.140625" style="7"/>
    <col min="2" max="2" width="30.140625" style="143" customWidth="1"/>
    <col min="3" max="3" width="2.28515625" style="141" customWidth="1"/>
    <col min="4" max="4" width="2.28515625" style="142" customWidth="1"/>
    <col min="5" max="5" width="36.7109375" style="149" customWidth="1"/>
    <col min="6" max="6" width="2.28515625" style="142" customWidth="1"/>
    <col min="7" max="7" width="28.7109375" style="7" customWidth="1"/>
    <col min="8" max="16384" width="9.140625" style="7"/>
  </cols>
  <sheetData>
    <row r="3" spans="2:7" x14ac:dyDescent="0.2">
      <c r="B3" s="140" t="s">
        <v>0</v>
      </c>
      <c r="E3" s="156"/>
      <c r="G3" s="16" t="str">
        <f>IF(E3="","  OBVEZEN PODATEK!","")</f>
        <v xml:space="preserve">  OBVEZEN PODATEK!</v>
      </c>
    </row>
    <row r="4" spans="2:7" x14ac:dyDescent="0.2">
      <c r="E4" s="144" t="s">
        <v>692</v>
      </c>
    </row>
    <row r="5" spans="2:7" ht="26.25" x14ac:dyDescent="0.4">
      <c r="B5" s="145" t="s">
        <v>220</v>
      </c>
      <c r="C5" s="146"/>
      <c r="D5" s="147"/>
      <c r="E5" s="148"/>
    </row>
    <row r="6" spans="2:7" x14ac:dyDescent="0.2">
      <c r="B6" s="143" t="s">
        <v>633</v>
      </c>
      <c r="E6" s="149" t="str">
        <f>_xlfn.IFNA(IF(VLOOKUP($E$3,DEKORJI_PODATKI,2,FALSE)=1,"DA","NE"),"")</f>
        <v/>
      </c>
    </row>
    <row r="7" spans="2:7" x14ac:dyDescent="0.2">
      <c r="B7" s="143" t="s">
        <v>170</v>
      </c>
      <c r="E7" s="150" t="str">
        <f>_xlfn.IFNA(VLOOKUP($E$3,DEKORJI_PODATKI,4,FALSE),"")</f>
        <v/>
      </c>
    </row>
    <row r="8" spans="2:7" x14ac:dyDescent="0.2">
      <c r="B8" s="143" t="s">
        <v>171</v>
      </c>
      <c r="E8" s="150" t="str">
        <f>_xlfn.IFNA(VLOOKUP($E$3,DEKORJI_PODATKI,5,FALSE),"")</f>
        <v/>
      </c>
    </row>
    <row r="9" spans="2:7" x14ac:dyDescent="0.2">
      <c r="B9" s="143" t="s">
        <v>211</v>
      </c>
      <c r="E9" s="150" t="str">
        <f>_xlfn.IFNA(VLOOKUP($E$3,DEKORJI_PODATKI,6,FALSE),"")</f>
        <v/>
      </c>
    </row>
    <row r="10" spans="2:7" x14ac:dyDescent="0.2">
      <c r="E10" s="150"/>
    </row>
    <row r="11" spans="2:7" ht="26.25" x14ac:dyDescent="0.4">
      <c r="B11" s="145" t="s">
        <v>154</v>
      </c>
      <c r="C11" s="146"/>
      <c r="D11" s="147"/>
      <c r="E11" s="151"/>
    </row>
    <row r="12" spans="2:7" x14ac:dyDescent="0.2">
      <c r="B12" s="143" t="s">
        <v>221</v>
      </c>
      <c r="E12" s="152" t="str">
        <f>_xlfn.IFNA(VLOOKUP($E$3,DEKORJI_PODATKI,7,FALSE),"")</f>
        <v/>
      </c>
    </row>
    <row r="13" spans="2:7" ht="14.25" x14ac:dyDescent="0.2">
      <c r="B13" s="143" t="s">
        <v>222</v>
      </c>
      <c r="E13" s="152" t="str">
        <f>IFERROR((VLOOKUP($E$3,DEKORJI_PODATKI,7,FALSE))/(($E$7*$E$8)/1000000),"")</f>
        <v/>
      </c>
    </row>
    <row r="14" spans="2:7" x14ac:dyDescent="0.2">
      <c r="E14" s="152"/>
    </row>
    <row r="15" spans="2:7" ht="26.25" x14ac:dyDescent="0.4">
      <c r="B15" s="145" t="s">
        <v>691</v>
      </c>
      <c r="C15" s="146"/>
      <c r="D15" s="147"/>
      <c r="E15" s="148"/>
    </row>
    <row r="16" spans="2:7" x14ac:dyDescent="0.2">
      <c r="B16" s="153" t="str">
        <f>IFERROR(_xlfn.CONCAT("ABS 0,8/",IF(VLOOKUP($E$3,DEKORJI_PODATKI,6,FALSE)&lt;25,"23",IF(VLOOKUP($E$3,DEKORJI_PODATKI,6,FALSE)=25,"28","23"))),"ABS 0,8/23")</f>
        <v>ABS 0,8/23</v>
      </c>
      <c r="E16" s="154" t="str">
        <f>IFERROR(IF(VLOOKUP($E$3,DEKORJI_PODATKI,6,FALSE)&lt;25,IF(VLOOKUP($E$3,DEKORJI_PODATKI,8,FALSE)&lt;&gt;"","DOBAVLJIVO",""),IF(VLOOKUP($E$3,DEKORJI_PODATKI,6,FALSE)&gt;=25,IF(VLOOKUP($E$3,DEKORJI_PODATKI,10,FALSE)&lt;&gt;"","DOBAVLJIVO",""))),"")</f>
        <v/>
      </c>
    </row>
    <row r="17" spans="2:5" x14ac:dyDescent="0.2">
      <c r="B17" s="153" t="str">
        <f>IFERROR(_xlfn.CONCAT("ABS 2/",IF(VLOOKUP($E$3,DEKORJI_PODATKI,6,FALSE)&lt;25,"23",IF(VLOOKUP($E$3,DEKORJI_PODATKI,6,FALSE)=25,"28","23"))),"ABS 2/23")</f>
        <v>ABS 2/23</v>
      </c>
      <c r="E17" s="154" t="str">
        <f>IFERROR(IF(VLOOKUP($E$3,DEKORJI_PODATKI,6,FALSE)&lt;25,IF(VLOOKUP($E$3,DEKORJI_PODATKI,9,FALSE)&lt;&gt;"","DOBAVLJIVO",""),IF(VLOOKUP($E$3,DEKORJI_PODATKI,6,FALSE)&gt;=25,IF(VLOOKUP($E$3,DEKORJI_PODATKI,11,FALSE)&lt;&gt;"","DOBAVLJIVO",""))),"")</f>
        <v/>
      </c>
    </row>
    <row r="18" spans="2:5" x14ac:dyDescent="0.2">
      <c r="B18" s="153"/>
    </row>
    <row r="19" spans="2:5" x14ac:dyDescent="0.2">
      <c r="B19" s="153" t="s">
        <v>223</v>
      </c>
      <c r="E19" s="154" t="str">
        <f>IFERROR(IF(VLOOKUP($E$3,DEKORJI_PODATKI,12,FALSE)&lt;&gt;"","DOBAVLJIVO",""),"")</f>
        <v/>
      </c>
    </row>
    <row r="20" spans="2:5" x14ac:dyDescent="0.2">
      <c r="B20" s="153" t="s">
        <v>224</v>
      </c>
      <c r="E20" s="154" t="str">
        <f>IFERROR(IF(VLOOKUP($E$3,DEKORJI_PODATKI,13,FALSE)&lt;&gt;"","DOBAVLJIVO",""),"")</f>
        <v/>
      </c>
    </row>
    <row r="21" spans="2:5" x14ac:dyDescent="0.2">
      <c r="E21" s="154" t="str">
        <f>IFERROR(VLOOKUP(VLOOKUP($E$3,DEKORJI_PODATKI,12,FALSE),CENIK,IF(IZBOR_CENIKA=1,8,10),FALSE)*(IF(IZBIRA_DDV=1,DDV+1,1))*(IF(IZBIRA_POPUST=1,1-IF(popust&lt;&gt;"",popust,0),1)),"")</f>
        <v/>
      </c>
    </row>
    <row r="23" spans="2:5" x14ac:dyDescent="0.2">
      <c r="E23" s="155"/>
    </row>
    <row r="24" spans="2:5" x14ac:dyDescent="0.2">
      <c r="E24" s="155"/>
    </row>
    <row r="26" spans="2:5" x14ac:dyDescent="0.2">
      <c r="D26" s="149"/>
    </row>
    <row r="27" spans="2:5" ht="5.25" customHeight="1" x14ac:dyDescent="0.2">
      <c r="E27" s="142"/>
    </row>
    <row r="28" spans="2:5" ht="5.25" customHeight="1" x14ac:dyDescent="0.2"/>
    <row r="29" spans="2:5" ht="7.5" customHeight="1" x14ac:dyDescent="0.2"/>
    <row r="31" spans="2:5" ht="5.25" customHeight="1" x14ac:dyDescent="0.2"/>
    <row r="32" spans="2:5" ht="5.25" customHeight="1" x14ac:dyDescent="0.2"/>
    <row r="33" ht="7.5" customHeight="1" x14ac:dyDescent="0.2"/>
  </sheetData>
  <sheetProtection algorithmName="SHA-512" hashValue="dIx0Nwyn6FTjLEi6qGFeXUnZ9QSA24YefB/DGNXVORC6Fcj7IC00cO0UJQ5z10mRR0CmkA3cCN9tCaGfsL+Tzg==" saltValue="uEZEaJ9LJU1J5KosYyrU/A==" spinCount="100000" sheet="1" objects="1" scenarios="1"/>
  <conditionalFormatting sqref="B6:B9">
    <cfRule type="expression" dxfId="19" priority="10">
      <formula>E6=""</formula>
    </cfRule>
  </conditionalFormatting>
  <conditionalFormatting sqref="B12:B13">
    <cfRule type="expression" dxfId="18" priority="8">
      <formula>E12=""</formula>
    </cfRule>
  </conditionalFormatting>
  <conditionalFormatting sqref="B16">
    <cfRule type="expression" dxfId="17" priority="4">
      <formula>$E$16&lt;&gt;""</formula>
    </cfRule>
  </conditionalFormatting>
  <conditionalFormatting sqref="B17">
    <cfRule type="expression" dxfId="16" priority="3">
      <formula>$E$17&lt;&gt;""</formula>
    </cfRule>
  </conditionalFormatting>
  <conditionalFormatting sqref="B19">
    <cfRule type="expression" dxfId="15" priority="2">
      <formula>$E$19&lt;&gt;""</formula>
    </cfRule>
  </conditionalFormatting>
  <conditionalFormatting sqref="B20">
    <cfRule type="expression" dxfId="14" priority="1">
      <formula>$E$20&lt;&gt;""</formula>
    </cfRule>
  </conditionalFormatting>
  <conditionalFormatting sqref="E3">
    <cfRule type="expression" dxfId="13" priority="26">
      <formula>E3=""</formula>
    </cfRule>
  </conditionalFormatting>
  <conditionalFormatting sqref="E16">
    <cfRule type="expression" dxfId="12" priority="31">
      <formula>ISNUMBER($E$16)</formula>
    </cfRule>
  </conditionalFormatting>
  <conditionalFormatting sqref="E17">
    <cfRule type="expression" dxfId="11" priority="30">
      <formula>ISNUMBER(E17)</formula>
    </cfRule>
  </conditionalFormatting>
  <conditionalFormatting sqref="E19:E21">
    <cfRule type="expression" dxfId="10" priority="27">
      <formula>ISNUMBER(E19)</formula>
    </cfRule>
  </conditionalFormatting>
  <dataValidations count="1">
    <dataValidation type="list" showInputMessage="1" showErrorMessage="1" sqref="E3" xr:uid="{F9CE7120-950A-4F14-9929-CD9FF0E3B4B0}">
      <formula1>DEKORJI</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74A27-C114-44E3-B665-EB738F9172F8}">
  <sheetPr codeName="Sheet4">
    <tabColor theme="6" tint="-0.499984740745262"/>
  </sheetPr>
  <dimension ref="A1:M16"/>
  <sheetViews>
    <sheetView workbookViewId="0">
      <selection activeCell="B17" sqref="B17"/>
    </sheetView>
  </sheetViews>
  <sheetFormatPr defaultRowHeight="12" x14ac:dyDescent="0.2"/>
  <cols>
    <col min="1" max="1" width="3.7109375" style="1" customWidth="1"/>
    <col min="2" max="6" width="9.140625" style="1"/>
    <col min="7" max="7" width="3.7109375" style="1" customWidth="1"/>
    <col min="8" max="8" width="33.85546875" style="158" customWidth="1"/>
    <col min="9" max="16384" width="9.140625" style="1"/>
  </cols>
  <sheetData>
    <row r="1" spans="1:13" ht="12" customHeight="1" x14ac:dyDescent="0.2">
      <c r="A1" s="157"/>
      <c r="B1" s="157"/>
      <c r="C1" s="157"/>
      <c r="D1" s="157"/>
      <c r="E1" s="157"/>
      <c r="F1" s="157"/>
    </row>
    <row r="2" spans="1:13" ht="12" customHeight="1" x14ac:dyDescent="0.2">
      <c r="B2" s="207" t="s">
        <v>197</v>
      </c>
      <c r="C2" s="207"/>
      <c r="D2" s="207"/>
      <c r="E2" s="207"/>
      <c r="F2" s="207"/>
      <c r="H2" s="159" t="s">
        <v>199</v>
      </c>
      <c r="J2" s="160" t="s">
        <v>177</v>
      </c>
    </row>
    <row r="3" spans="1:13" ht="12" customHeight="1" x14ac:dyDescent="0.2">
      <c r="B3" s="208" t="s">
        <v>157</v>
      </c>
      <c r="C3" s="208"/>
      <c r="D3" s="208"/>
      <c r="E3" s="209">
        <v>80</v>
      </c>
      <c r="F3" s="209"/>
      <c r="H3" s="170" t="s">
        <v>168</v>
      </c>
      <c r="J3" s="161" t="s">
        <v>178</v>
      </c>
    </row>
    <row r="4" spans="1:13" ht="12" customHeight="1" x14ac:dyDescent="0.2">
      <c r="H4" s="170" t="s">
        <v>670</v>
      </c>
      <c r="J4" s="162" t="s">
        <v>179</v>
      </c>
    </row>
    <row r="5" spans="1:13" ht="12" customHeight="1" x14ac:dyDescent="0.2">
      <c r="B5" s="207" t="s">
        <v>198</v>
      </c>
      <c r="C5" s="207"/>
      <c r="D5" s="207"/>
      <c r="E5" s="207"/>
      <c r="F5" s="207"/>
      <c r="H5" s="170">
        <v>36</v>
      </c>
      <c r="J5" s="163" t="s">
        <v>180</v>
      </c>
    </row>
    <row r="6" spans="1:13" ht="12" customHeight="1" x14ac:dyDescent="0.2">
      <c r="B6" s="208" t="s">
        <v>139</v>
      </c>
      <c r="C6" s="208"/>
      <c r="D6" s="208"/>
      <c r="E6" s="214">
        <f>'Izračun količin'!$D$6</f>
        <v>0.75</v>
      </c>
      <c r="F6" s="214"/>
      <c r="H6" s="170" t="s">
        <v>686</v>
      </c>
      <c r="J6" s="164" t="s">
        <v>181</v>
      </c>
    </row>
    <row r="7" spans="1:13" ht="12" customHeight="1" x14ac:dyDescent="0.2">
      <c r="B7" s="208" t="s">
        <v>140</v>
      </c>
      <c r="C7" s="208"/>
      <c r="D7" s="208"/>
      <c r="E7" s="214">
        <f>'Izračun količin'!$D$7</f>
        <v>0.85</v>
      </c>
      <c r="F7" s="214"/>
      <c r="H7" s="170" t="s">
        <v>687</v>
      </c>
      <c r="J7" s="165" t="s">
        <v>182</v>
      </c>
    </row>
    <row r="8" spans="1:13" ht="12" customHeight="1" x14ac:dyDescent="0.2">
      <c r="H8" s="170" t="s">
        <v>688</v>
      </c>
      <c r="J8" s="166" t="s">
        <v>183</v>
      </c>
    </row>
    <row r="9" spans="1:13" ht="12" customHeight="1" x14ac:dyDescent="0.2">
      <c r="B9" s="211" t="s">
        <v>218</v>
      </c>
      <c r="C9" s="211"/>
      <c r="D9" s="211"/>
      <c r="E9" s="210">
        <v>1</v>
      </c>
      <c r="F9" s="210"/>
      <c r="H9" s="170" t="s">
        <v>689</v>
      </c>
      <c r="J9" s="167" t="s">
        <v>184</v>
      </c>
      <c r="M9" s="168"/>
    </row>
    <row r="10" spans="1:13" ht="12" customHeight="1" x14ac:dyDescent="0.2">
      <c r="B10" s="211" t="s">
        <v>219</v>
      </c>
      <c r="C10" s="211"/>
      <c r="D10" s="211"/>
      <c r="E10" s="210">
        <v>1</v>
      </c>
      <c r="F10" s="210"/>
      <c r="H10" s="170" t="s">
        <v>689</v>
      </c>
      <c r="J10" s="169" t="s">
        <v>693</v>
      </c>
    </row>
    <row r="11" spans="1:13" ht="12" customHeight="1" x14ac:dyDescent="0.2">
      <c r="H11" s="170" t="s">
        <v>689</v>
      </c>
    </row>
    <row r="12" spans="1:13" ht="12.75" x14ac:dyDescent="0.2">
      <c r="B12" s="215" t="s">
        <v>200</v>
      </c>
      <c r="C12" s="216"/>
      <c r="D12" s="216"/>
      <c r="E12" s="216"/>
      <c r="F12" s="217"/>
      <c r="H12" s="170" t="s">
        <v>689</v>
      </c>
    </row>
    <row r="13" spans="1:13" x14ac:dyDescent="0.2">
      <c r="B13" s="208" t="s">
        <v>151</v>
      </c>
      <c r="C13" s="208"/>
      <c r="D13" s="208"/>
      <c r="E13" s="212">
        <v>45449</v>
      </c>
      <c r="F13" s="213"/>
      <c r="H13" s="170" t="s">
        <v>689</v>
      </c>
    </row>
    <row r="15" spans="1:13" x14ac:dyDescent="0.2">
      <c r="B15" s="1" t="s">
        <v>734</v>
      </c>
    </row>
    <row r="16" spans="1:13" x14ac:dyDescent="0.2">
      <c r="B16" s="1" t="s">
        <v>736</v>
      </c>
    </row>
  </sheetData>
  <mergeCells count="15">
    <mergeCell ref="B13:D13"/>
    <mergeCell ref="E13:F13"/>
    <mergeCell ref="B5:F5"/>
    <mergeCell ref="B7:D7"/>
    <mergeCell ref="E7:F7"/>
    <mergeCell ref="B6:D6"/>
    <mergeCell ref="E6:F6"/>
    <mergeCell ref="B12:F12"/>
    <mergeCell ref="B9:D9"/>
    <mergeCell ref="B2:F2"/>
    <mergeCell ref="B3:D3"/>
    <mergeCell ref="E3:F3"/>
    <mergeCell ref="E9:F9"/>
    <mergeCell ref="B10:D10"/>
    <mergeCell ref="E10:F10"/>
  </mergeCells>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theme="6" tint="-0.499984740745262"/>
  </sheetPr>
  <dimension ref="A1:AY559"/>
  <sheetViews>
    <sheetView showGridLines="0" zoomScale="130" zoomScaleNormal="130" workbookViewId="0">
      <pane ySplit="2" topLeftCell="A528" activePane="bottomLeft" state="frozen"/>
      <selection pane="bottomLeft" activeCell="J554" sqref="J554"/>
    </sheetView>
  </sheetViews>
  <sheetFormatPr defaultRowHeight="11.25" x14ac:dyDescent="0.2"/>
  <cols>
    <col min="1" max="1" width="26.7109375" style="10" customWidth="1"/>
    <col min="2" max="13" width="10.7109375" style="10" customWidth="1"/>
    <col min="14" max="14" width="12.42578125" style="8" bestFit="1" customWidth="1"/>
    <col min="15" max="15" width="15.42578125" style="8" customWidth="1"/>
    <col min="16" max="16" width="12.28515625" style="17" bestFit="1" customWidth="1"/>
    <col min="17" max="23" width="9.140625" style="8"/>
    <col min="24" max="24" width="9.140625" style="17"/>
    <col min="25" max="29" width="9.140625" style="8"/>
    <col min="30" max="30" width="5.28515625" style="8" customWidth="1"/>
    <col min="31" max="31" width="5.140625" style="8" customWidth="1"/>
    <col min="32" max="16384" width="9.140625" style="8"/>
  </cols>
  <sheetData>
    <row r="1" spans="1:51" ht="27.95" customHeight="1" x14ac:dyDescent="0.2">
      <c r="A1" s="218" t="s">
        <v>152</v>
      </c>
      <c r="B1" s="11" t="s">
        <v>189</v>
      </c>
      <c r="C1" s="11" t="s">
        <v>201</v>
      </c>
      <c r="D1" s="11" t="s">
        <v>172</v>
      </c>
      <c r="E1" s="11" t="s">
        <v>186</v>
      </c>
      <c r="F1" s="11" t="s">
        <v>203</v>
      </c>
      <c r="G1" s="11" t="s">
        <v>204</v>
      </c>
      <c r="H1" s="11" t="s">
        <v>205</v>
      </c>
      <c r="I1" s="11" t="s">
        <v>205</v>
      </c>
      <c r="J1" s="11" t="s">
        <v>205</v>
      </c>
      <c r="K1" s="11" t="s">
        <v>205</v>
      </c>
      <c r="L1" s="11" t="s">
        <v>205</v>
      </c>
      <c r="M1" s="11" t="s">
        <v>205</v>
      </c>
    </row>
    <row r="2" spans="1:51" ht="27.95" customHeight="1" x14ac:dyDescent="0.2">
      <c r="A2" s="218"/>
      <c r="B2" s="2" t="s">
        <v>210</v>
      </c>
      <c r="C2" s="2" t="s">
        <v>202</v>
      </c>
      <c r="D2" s="2" t="s">
        <v>209</v>
      </c>
      <c r="E2" s="2" t="s">
        <v>209</v>
      </c>
      <c r="F2" s="2" t="s">
        <v>209</v>
      </c>
      <c r="G2" s="2" t="s">
        <v>208</v>
      </c>
      <c r="H2" s="2" t="s">
        <v>159</v>
      </c>
      <c r="I2" s="12" t="s">
        <v>160</v>
      </c>
      <c r="J2" s="12" t="s">
        <v>630</v>
      </c>
      <c r="K2" s="12" t="s">
        <v>631</v>
      </c>
      <c r="L2" s="2" t="s">
        <v>163</v>
      </c>
      <c r="M2" s="12" t="s">
        <v>161</v>
      </c>
      <c r="O2" s="9"/>
    </row>
    <row r="3" spans="1:51" x14ac:dyDescent="0.2">
      <c r="A3" s="13" t="s">
        <v>644</v>
      </c>
      <c r="B3" s="13"/>
      <c r="C3" s="13"/>
      <c r="D3" s="13"/>
      <c r="E3" s="13"/>
      <c r="F3" s="13"/>
      <c r="G3" s="14"/>
      <c r="H3" s="14"/>
      <c r="I3" s="14"/>
      <c r="J3" s="14"/>
      <c r="K3" s="14"/>
      <c r="L3" s="14"/>
      <c r="M3" s="14"/>
      <c r="O3" s="9"/>
    </row>
    <row r="4" spans="1:51" ht="12.75" customHeight="1" x14ac:dyDescent="0.2">
      <c r="A4" s="15" t="s">
        <v>284</v>
      </c>
      <c r="B4" s="15">
        <v>3</v>
      </c>
      <c r="C4" s="15">
        <v>58924</v>
      </c>
      <c r="D4" s="15">
        <v>2800</v>
      </c>
      <c r="E4" s="15">
        <v>2070</v>
      </c>
      <c r="F4" s="13">
        <v>8</v>
      </c>
      <c r="G4" s="14">
        <v>36.11</v>
      </c>
      <c r="H4" s="13">
        <v>58778</v>
      </c>
      <c r="I4" s="13">
        <v>58781</v>
      </c>
      <c r="J4" s="13"/>
      <c r="K4" s="13"/>
      <c r="L4" s="13">
        <v>58780</v>
      </c>
      <c r="M4" s="13">
        <v>58783</v>
      </c>
      <c r="O4" s="8" t="str">
        <f>IF(N4&gt;25,"PAZI","")</f>
        <v/>
      </c>
      <c r="P4" s="8"/>
    </row>
    <row r="5" spans="1:51" x14ac:dyDescent="0.2">
      <c r="A5" s="15" t="s">
        <v>285</v>
      </c>
      <c r="B5" s="15">
        <v>3</v>
      </c>
      <c r="C5" s="15">
        <v>58925</v>
      </c>
      <c r="D5" s="15">
        <v>2800</v>
      </c>
      <c r="E5" s="15">
        <v>2070</v>
      </c>
      <c r="F5" s="13">
        <v>10</v>
      </c>
      <c r="G5" s="14">
        <v>43.47</v>
      </c>
      <c r="H5" s="13">
        <v>58778</v>
      </c>
      <c r="I5" s="13">
        <v>58781</v>
      </c>
      <c r="J5" s="13"/>
      <c r="K5" s="13"/>
      <c r="L5" s="13">
        <v>58780</v>
      </c>
      <c r="M5" s="13">
        <v>58783</v>
      </c>
      <c r="O5" s="8" t="str">
        <f t="shared" ref="O5:O68" si="0">IF(N5&gt;25,"PAZI","")</f>
        <v/>
      </c>
      <c r="P5" s="8"/>
    </row>
    <row r="6" spans="1:51" x14ac:dyDescent="0.2">
      <c r="A6" s="13" t="s">
        <v>286</v>
      </c>
      <c r="B6" s="15">
        <v>3</v>
      </c>
      <c r="C6" s="13">
        <v>58926</v>
      </c>
      <c r="D6" s="15">
        <v>2800</v>
      </c>
      <c r="E6" s="15">
        <v>2070</v>
      </c>
      <c r="F6" s="13">
        <v>12</v>
      </c>
      <c r="G6" s="14">
        <v>50.72</v>
      </c>
      <c r="H6" s="13">
        <v>58778</v>
      </c>
      <c r="I6" s="13">
        <v>58781</v>
      </c>
      <c r="J6" s="13"/>
      <c r="K6" s="13"/>
      <c r="L6" s="13">
        <v>58780</v>
      </c>
      <c r="M6" s="13">
        <v>58783</v>
      </c>
      <c r="O6" s="8" t="str">
        <f t="shared" si="0"/>
        <v/>
      </c>
      <c r="P6" s="8"/>
    </row>
    <row r="7" spans="1:51" x14ac:dyDescent="0.2">
      <c r="A7" s="15" t="s">
        <v>287</v>
      </c>
      <c r="B7" s="15">
        <v>3</v>
      </c>
      <c r="C7" s="15">
        <v>58440</v>
      </c>
      <c r="D7" s="15">
        <v>2800</v>
      </c>
      <c r="E7" s="15">
        <v>2070</v>
      </c>
      <c r="F7" s="13">
        <v>16</v>
      </c>
      <c r="G7" s="14">
        <v>64.45</v>
      </c>
      <c r="H7" s="13">
        <v>58778</v>
      </c>
      <c r="I7" s="13">
        <v>58781</v>
      </c>
      <c r="J7" s="13"/>
      <c r="K7" s="13"/>
      <c r="L7" s="13">
        <v>58780</v>
      </c>
      <c r="M7" s="13">
        <v>58783</v>
      </c>
      <c r="O7" s="8" t="str">
        <f t="shared" si="0"/>
        <v/>
      </c>
      <c r="P7" s="8"/>
    </row>
    <row r="8" spans="1:51" x14ac:dyDescent="0.2">
      <c r="A8" s="15" t="s">
        <v>288</v>
      </c>
      <c r="B8" s="15">
        <v>3</v>
      </c>
      <c r="C8" s="15">
        <v>58263</v>
      </c>
      <c r="D8" s="15">
        <v>2800</v>
      </c>
      <c r="E8" s="15">
        <v>2070</v>
      </c>
      <c r="F8" s="13">
        <v>18</v>
      </c>
      <c r="G8" s="14">
        <v>71.290000000000006</v>
      </c>
      <c r="H8" s="13">
        <v>58778</v>
      </c>
      <c r="I8" s="13">
        <v>58781</v>
      </c>
      <c r="J8" s="13"/>
      <c r="K8" s="13"/>
      <c r="L8" s="13">
        <v>58780</v>
      </c>
      <c r="M8" s="13">
        <v>58783</v>
      </c>
      <c r="O8" s="8" t="str">
        <f t="shared" si="0"/>
        <v/>
      </c>
      <c r="P8" s="8"/>
      <c r="AO8" s="8" t="str">
        <f>IF(W8&lt;&gt;"",O8,"")</f>
        <v/>
      </c>
      <c r="AP8" s="8" t="str">
        <f>IF(W8&lt;&gt;"",V8,"")</f>
        <v/>
      </c>
      <c r="AQ8" s="8" t="str">
        <f>IF(W8&lt;&gt;"",W8,"")</f>
        <v/>
      </c>
      <c r="AS8" s="8" t="str">
        <f>IF(Y8&lt;&gt;"",O8,"")</f>
        <v/>
      </c>
      <c r="AT8" s="8" t="str">
        <f>IF(Y8&lt;&gt;"",X8,"")</f>
        <v/>
      </c>
      <c r="AU8" s="8" t="str">
        <f>IF(Y8&lt;&gt;"",Y8,"")</f>
        <v/>
      </c>
      <c r="AW8" s="8" t="str">
        <f>IF(AA8&lt;&gt;"",O8,"")</f>
        <v/>
      </c>
      <c r="AX8" s="8" t="str">
        <f>IF(AA8&lt;&gt;"",Z8,"")</f>
        <v/>
      </c>
      <c r="AY8" s="8" t="str">
        <f>IF(AA8&lt;&gt;"",AA8,"")</f>
        <v/>
      </c>
    </row>
    <row r="9" spans="1:51" x14ac:dyDescent="0.2">
      <c r="A9" s="15" t="s">
        <v>289</v>
      </c>
      <c r="B9" s="15">
        <v>3</v>
      </c>
      <c r="C9" s="15">
        <v>58887</v>
      </c>
      <c r="D9" s="15">
        <v>2800</v>
      </c>
      <c r="E9" s="15">
        <v>2070</v>
      </c>
      <c r="F9" s="13">
        <v>25</v>
      </c>
      <c r="G9" s="14">
        <v>93.5</v>
      </c>
      <c r="H9" s="13"/>
      <c r="I9" s="13"/>
      <c r="J9" s="13">
        <v>58779</v>
      </c>
      <c r="K9" s="13">
        <v>58782</v>
      </c>
      <c r="L9" s="13">
        <v>58780</v>
      </c>
      <c r="M9" s="13">
        <v>58783</v>
      </c>
      <c r="O9" s="8" t="str">
        <f t="shared" si="0"/>
        <v/>
      </c>
      <c r="P9" s="8"/>
      <c r="AO9" s="8" t="str">
        <f t="shared" ref="AO9:AO80" si="1">IF(W9&lt;&gt;"",O9,"")</f>
        <v/>
      </c>
      <c r="AP9" s="8" t="str">
        <f t="shared" ref="AP9:AP80" si="2">IF(W9&lt;&gt;"",V9,"")</f>
        <v/>
      </c>
      <c r="AQ9" s="8" t="str">
        <f t="shared" ref="AQ9:AQ80" si="3">IF(W9&lt;&gt;"",W9,"")</f>
        <v/>
      </c>
      <c r="AS9" s="8" t="str">
        <f t="shared" ref="AS9:AS80" si="4">IF(Y9&lt;&gt;"",O9,"")</f>
        <v/>
      </c>
      <c r="AT9" s="8" t="str">
        <f t="shared" ref="AT9:AT80" si="5">IF(Y9&lt;&gt;"",X9,"")</f>
        <v/>
      </c>
      <c r="AU9" s="8" t="str">
        <f t="shared" ref="AU9:AU80" si="6">IF(Y9&lt;&gt;"",Y9,"")</f>
        <v/>
      </c>
      <c r="AW9" s="8" t="str">
        <f t="shared" ref="AW9:AW80" si="7">IF(AA9&lt;&gt;"",O9,"")</f>
        <v/>
      </c>
      <c r="AX9" s="8" t="str">
        <f t="shared" ref="AX9:AX80" si="8">IF(AA9&lt;&gt;"",Z9,"")</f>
        <v/>
      </c>
      <c r="AY9" s="8" t="str">
        <f t="shared" ref="AY9:AY80" si="9">IF(AA9&lt;&gt;"",AA9,"")</f>
        <v/>
      </c>
    </row>
    <row r="10" spans="1:51" x14ac:dyDescent="0.2">
      <c r="A10" s="15" t="s">
        <v>290</v>
      </c>
      <c r="B10" s="15">
        <v>3</v>
      </c>
      <c r="C10" s="15">
        <v>58920</v>
      </c>
      <c r="D10" s="15">
        <v>2800</v>
      </c>
      <c r="E10" s="15">
        <v>2070</v>
      </c>
      <c r="F10" s="13">
        <v>8</v>
      </c>
      <c r="G10" s="14">
        <v>36.11</v>
      </c>
      <c r="H10" s="13">
        <v>58784</v>
      </c>
      <c r="I10" s="13">
        <v>58787</v>
      </c>
      <c r="J10" s="13"/>
      <c r="K10" s="13"/>
      <c r="L10" s="13">
        <v>58786</v>
      </c>
      <c r="M10" s="13">
        <v>58789</v>
      </c>
      <c r="O10" s="8" t="str">
        <f t="shared" si="0"/>
        <v/>
      </c>
      <c r="P10" s="8"/>
      <c r="AO10" s="8" t="str">
        <f t="shared" si="1"/>
        <v/>
      </c>
      <c r="AP10" s="8" t="str">
        <f t="shared" si="2"/>
        <v/>
      </c>
      <c r="AQ10" s="8" t="str">
        <f t="shared" si="3"/>
        <v/>
      </c>
      <c r="AS10" s="8" t="str">
        <f t="shared" si="4"/>
        <v/>
      </c>
      <c r="AT10" s="8" t="str">
        <f t="shared" si="5"/>
        <v/>
      </c>
      <c r="AU10" s="8" t="str">
        <f t="shared" si="6"/>
        <v/>
      </c>
      <c r="AW10" s="8" t="str">
        <f t="shared" si="7"/>
        <v/>
      </c>
      <c r="AX10" s="8" t="str">
        <f t="shared" si="8"/>
        <v/>
      </c>
      <c r="AY10" s="8" t="str">
        <f t="shared" si="9"/>
        <v/>
      </c>
    </row>
    <row r="11" spans="1:51" x14ac:dyDescent="0.2">
      <c r="A11" s="15" t="s">
        <v>291</v>
      </c>
      <c r="B11" s="15">
        <v>3</v>
      </c>
      <c r="C11" s="15">
        <v>58921</v>
      </c>
      <c r="D11" s="15">
        <v>2800</v>
      </c>
      <c r="E11" s="15">
        <v>2070</v>
      </c>
      <c r="F11" s="13">
        <v>10</v>
      </c>
      <c r="G11" s="14">
        <v>43.47</v>
      </c>
      <c r="H11" s="13">
        <v>58784</v>
      </c>
      <c r="I11" s="13">
        <v>58787</v>
      </c>
      <c r="J11" s="13"/>
      <c r="K11" s="13"/>
      <c r="L11" s="13">
        <v>58786</v>
      </c>
      <c r="M11" s="13">
        <v>58789</v>
      </c>
      <c r="O11" s="8" t="str">
        <f t="shared" si="0"/>
        <v/>
      </c>
      <c r="P11" s="8"/>
      <c r="AO11" s="8" t="str">
        <f t="shared" si="1"/>
        <v/>
      </c>
      <c r="AP11" s="8" t="str">
        <f t="shared" si="2"/>
        <v/>
      </c>
      <c r="AQ11" s="8" t="str">
        <f t="shared" si="3"/>
        <v/>
      </c>
      <c r="AS11" s="8" t="str">
        <f t="shared" si="4"/>
        <v/>
      </c>
      <c r="AT11" s="8" t="str">
        <f t="shared" si="5"/>
        <v/>
      </c>
      <c r="AU11" s="8" t="str">
        <f t="shared" si="6"/>
        <v/>
      </c>
      <c r="AW11" s="8" t="str">
        <f t="shared" si="7"/>
        <v/>
      </c>
      <c r="AX11" s="8" t="str">
        <f t="shared" si="8"/>
        <v/>
      </c>
      <c r="AY11" s="8" t="str">
        <f t="shared" si="9"/>
        <v/>
      </c>
    </row>
    <row r="12" spans="1:51" x14ac:dyDescent="0.2">
      <c r="A12" s="13" t="s">
        <v>629</v>
      </c>
      <c r="B12" s="15">
        <v>3</v>
      </c>
      <c r="C12" s="13">
        <v>58922</v>
      </c>
      <c r="D12" s="15">
        <v>2800</v>
      </c>
      <c r="E12" s="15">
        <v>2070</v>
      </c>
      <c r="F12" s="13">
        <v>12</v>
      </c>
      <c r="G12" s="14">
        <v>50.72</v>
      </c>
      <c r="H12" s="13">
        <v>58784</v>
      </c>
      <c r="I12" s="13">
        <v>58787</v>
      </c>
      <c r="J12" s="13"/>
      <c r="K12" s="13"/>
      <c r="L12" s="13">
        <v>58786</v>
      </c>
      <c r="M12" s="13">
        <v>58789</v>
      </c>
      <c r="O12" s="8" t="str">
        <f t="shared" si="0"/>
        <v/>
      </c>
      <c r="P12" s="8"/>
      <c r="AO12" s="8" t="str">
        <f t="shared" si="1"/>
        <v/>
      </c>
      <c r="AP12" s="8" t="str">
        <f t="shared" si="2"/>
        <v/>
      </c>
      <c r="AQ12" s="8" t="str">
        <f t="shared" si="3"/>
        <v/>
      </c>
      <c r="AS12" s="8" t="str">
        <f t="shared" si="4"/>
        <v/>
      </c>
      <c r="AT12" s="8" t="str">
        <f t="shared" si="5"/>
        <v/>
      </c>
      <c r="AU12" s="8" t="str">
        <f t="shared" si="6"/>
        <v/>
      </c>
      <c r="AW12" s="8" t="str">
        <f t="shared" si="7"/>
        <v/>
      </c>
      <c r="AX12" s="8" t="str">
        <f t="shared" si="8"/>
        <v/>
      </c>
      <c r="AY12" s="8" t="str">
        <f t="shared" si="9"/>
        <v/>
      </c>
    </row>
    <row r="13" spans="1:51" x14ac:dyDescent="0.2">
      <c r="A13" s="15" t="s">
        <v>292</v>
      </c>
      <c r="B13" s="15">
        <v>3</v>
      </c>
      <c r="C13" s="15">
        <v>58439</v>
      </c>
      <c r="D13" s="15">
        <v>2800</v>
      </c>
      <c r="E13" s="15">
        <v>2070</v>
      </c>
      <c r="F13" s="13">
        <v>16</v>
      </c>
      <c r="G13" s="14">
        <v>64.45</v>
      </c>
      <c r="H13" s="13">
        <v>58784</v>
      </c>
      <c r="I13" s="13">
        <v>58787</v>
      </c>
      <c r="J13" s="13"/>
      <c r="K13" s="13"/>
      <c r="L13" s="13">
        <v>58786</v>
      </c>
      <c r="M13" s="13">
        <v>58789</v>
      </c>
      <c r="O13" s="8" t="str">
        <f t="shared" si="0"/>
        <v/>
      </c>
      <c r="P13" s="8"/>
      <c r="AO13" s="8" t="str">
        <f t="shared" si="1"/>
        <v/>
      </c>
      <c r="AP13" s="8" t="str">
        <f t="shared" si="2"/>
        <v/>
      </c>
      <c r="AQ13" s="8" t="str">
        <f t="shared" si="3"/>
        <v/>
      </c>
      <c r="AS13" s="8" t="str">
        <f t="shared" si="4"/>
        <v/>
      </c>
      <c r="AT13" s="8" t="str">
        <f t="shared" si="5"/>
        <v/>
      </c>
      <c r="AU13" s="8" t="str">
        <f t="shared" si="6"/>
        <v/>
      </c>
      <c r="AW13" s="8" t="str">
        <f t="shared" si="7"/>
        <v/>
      </c>
      <c r="AX13" s="8" t="str">
        <f t="shared" si="8"/>
        <v/>
      </c>
      <c r="AY13" s="8" t="str">
        <f t="shared" si="9"/>
        <v/>
      </c>
    </row>
    <row r="14" spans="1:51" x14ac:dyDescent="0.2">
      <c r="A14" s="15" t="s">
        <v>293</v>
      </c>
      <c r="B14" s="15">
        <v>3</v>
      </c>
      <c r="C14" s="15">
        <v>58264</v>
      </c>
      <c r="D14" s="15">
        <v>2800</v>
      </c>
      <c r="E14" s="15">
        <v>2070</v>
      </c>
      <c r="F14" s="13">
        <v>18</v>
      </c>
      <c r="G14" s="14">
        <v>71.290000000000006</v>
      </c>
      <c r="H14" s="13">
        <v>58784</v>
      </c>
      <c r="I14" s="13">
        <v>58787</v>
      </c>
      <c r="J14" s="13"/>
      <c r="K14" s="13"/>
      <c r="L14" s="13">
        <v>58786</v>
      </c>
      <c r="M14" s="13">
        <v>58789</v>
      </c>
      <c r="O14" s="8" t="str">
        <f t="shared" si="0"/>
        <v/>
      </c>
      <c r="P14" s="8"/>
      <c r="AO14" s="8" t="str">
        <f t="shared" si="1"/>
        <v/>
      </c>
      <c r="AP14" s="8" t="str">
        <f t="shared" si="2"/>
        <v/>
      </c>
      <c r="AQ14" s="8" t="str">
        <f t="shared" si="3"/>
        <v/>
      </c>
      <c r="AS14" s="8" t="str">
        <f t="shared" si="4"/>
        <v/>
      </c>
      <c r="AT14" s="8" t="str">
        <f t="shared" si="5"/>
        <v/>
      </c>
      <c r="AU14" s="8" t="str">
        <f t="shared" si="6"/>
        <v/>
      </c>
      <c r="AW14" s="8" t="str">
        <f t="shared" si="7"/>
        <v/>
      </c>
      <c r="AX14" s="8" t="str">
        <f t="shared" si="8"/>
        <v/>
      </c>
      <c r="AY14" s="8" t="str">
        <f t="shared" si="9"/>
        <v/>
      </c>
    </row>
    <row r="15" spans="1:51" x14ac:dyDescent="0.2">
      <c r="A15" s="15" t="s">
        <v>295</v>
      </c>
      <c r="B15" s="15">
        <v>3</v>
      </c>
      <c r="C15" s="15">
        <v>58923</v>
      </c>
      <c r="D15" s="15">
        <v>2800</v>
      </c>
      <c r="E15" s="15">
        <v>2070</v>
      </c>
      <c r="F15" s="13">
        <v>19</v>
      </c>
      <c r="G15" s="14">
        <v>74.36</v>
      </c>
      <c r="H15" s="13">
        <v>58784</v>
      </c>
      <c r="I15" s="13">
        <v>58787</v>
      </c>
      <c r="J15" s="13"/>
      <c r="K15" s="13"/>
      <c r="L15" s="13">
        <v>58786</v>
      </c>
      <c r="M15" s="13">
        <v>58789</v>
      </c>
      <c r="O15" s="8" t="str">
        <f t="shared" si="0"/>
        <v/>
      </c>
      <c r="P15" s="8"/>
      <c r="AO15" s="8" t="str">
        <f t="shared" si="1"/>
        <v/>
      </c>
      <c r="AP15" s="8" t="str">
        <f t="shared" si="2"/>
        <v/>
      </c>
      <c r="AQ15" s="8" t="str">
        <f t="shared" si="3"/>
        <v/>
      </c>
      <c r="AS15" s="8" t="str">
        <f t="shared" si="4"/>
        <v/>
      </c>
      <c r="AT15" s="8" t="str">
        <f t="shared" si="5"/>
        <v/>
      </c>
      <c r="AU15" s="8" t="str">
        <f t="shared" si="6"/>
        <v/>
      </c>
      <c r="AW15" s="8" t="str">
        <f t="shared" si="7"/>
        <v/>
      </c>
      <c r="AX15" s="8" t="str">
        <f t="shared" si="8"/>
        <v/>
      </c>
      <c r="AY15" s="8" t="str">
        <f t="shared" si="9"/>
        <v/>
      </c>
    </row>
    <row r="16" spans="1:51" x14ac:dyDescent="0.2">
      <c r="A16" s="15" t="s">
        <v>294</v>
      </c>
      <c r="B16" s="15">
        <v>3</v>
      </c>
      <c r="C16" s="15">
        <v>58888</v>
      </c>
      <c r="D16" s="15">
        <v>2800</v>
      </c>
      <c r="E16" s="15">
        <v>2070</v>
      </c>
      <c r="F16" s="13">
        <v>25</v>
      </c>
      <c r="G16" s="14">
        <v>93.5</v>
      </c>
      <c r="H16" s="13"/>
      <c r="I16" s="13"/>
      <c r="J16" s="13">
        <v>58785</v>
      </c>
      <c r="K16" s="13">
        <v>58788</v>
      </c>
      <c r="L16" s="13">
        <v>58786</v>
      </c>
      <c r="M16" s="13">
        <v>58789</v>
      </c>
      <c r="O16" s="8" t="str">
        <f t="shared" si="0"/>
        <v/>
      </c>
      <c r="P16" s="8"/>
      <c r="AO16" s="8" t="str">
        <f t="shared" si="1"/>
        <v/>
      </c>
      <c r="AP16" s="8" t="str">
        <f t="shared" si="2"/>
        <v/>
      </c>
      <c r="AQ16" s="8" t="str">
        <f t="shared" si="3"/>
        <v/>
      </c>
      <c r="AS16" s="8" t="str">
        <f t="shared" si="4"/>
        <v/>
      </c>
      <c r="AT16" s="8" t="str">
        <f t="shared" si="5"/>
        <v/>
      </c>
      <c r="AU16" s="8" t="str">
        <f t="shared" si="6"/>
        <v/>
      </c>
      <c r="AW16" s="8" t="str">
        <f t="shared" si="7"/>
        <v/>
      </c>
      <c r="AX16" s="8" t="str">
        <f t="shared" si="8"/>
        <v/>
      </c>
      <c r="AY16" s="8" t="str">
        <f t="shared" si="9"/>
        <v/>
      </c>
    </row>
    <row r="17" spans="1:51" x14ac:dyDescent="0.2">
      <c r="A17" s="15" t="s">
        <v>742</v>
      </c>
      <c r="B17" s="15">
        <v>3</v>
      </c>
      <c r="C17" s="15">
        <v>63026</v>
      </c>
      <c r="D17" s="15">
        <v>2800</v>
      </c>
      <c r="E17" s="15">
        <v>2070</v>
      </c>
      <c r="F17" s="13">
        <v>8</v>
      </c>
      <c r="G17" s="14">
        <v>36.11</v>
      </c>
      <c r="H17" s="13">
        <v>58784</v>
      </c>
      <c r="I17" s="13">
        <v>58787</v>
      </c>
      <c r="J17" s="13"/>
      <c r="K17" s="13"/>
      <c r="L17" s="13">
        <v>58786</v>
      </c>
      <c r="M17" s="13">
        <v>58789</v>
      </c>
      <c r="O17" s="8" t="str">
        <f t="shared" si="0"/>
        <v/>
      </c>
      <c r="P17" s="8"/>
    </row>
    <row r="18" spans="1:51" x14ac:dyDescent="0.2">
      <c r="A18" s="15" t="s">
        <v>743</v>
      </c>
      <c r="B18" s="15">
        <v>3</v>
      </c>
      <c r="C18" s="15">
        <v>63027</v>
      </c>
      <c r="D18" s="15">
        <v>2800</v>
      </c>
      <c r="E18" s="15">
        <v>2070</v>
      </c>
      <c r="F18" s="13">
        <v>16</v>
      </c>
      <c r="G18" s="14">
        <v>64.45</v>
      </c>
      <c r="H18" s="13">
        <v>58784</v>
      </c>
      <c r="I18" s="13">
        <v>58787</v>
      </c>
      <c r="J18" s="13"/>
      <c r="K18" s="13"/>
      <c r="L18" s="13">
        <v>58786</v>
      </c>
      <c r="M18" s="13">
        <v>58789</v>
      </c>
      <c r="O18" s="8" t="str">
        <f t="shared" si="0"/>
        <v/>
      </c>
      <c r="P18" s="8"/>
    </row>
    <row r="19" spans="1:51" x14ac:dyDescent="0.2">
      <c r="A19" s="15" t="s">
        <v>744</v>
      </c>
      <c r="B19" s="15">
        <v>3</v>
      </c>
      <c r="C19" s="15">
        <v>62720</v>
      </c>
      <c r="D19" s="15">
        <v>2800</v>
      </c>
      <c r="E19" s="15">
        <v>2070</v>
      </c>
      <c r="F19" s="13">
        <v>18</v>
      </c>
      <c r="G19" s="14">
        <v>71.290000000000006</v>
      </c>
      <c r="H19" s="13">
        <v>58784</v>
      </c>
      <c r="I19" s="13">
        <v>58787</v>
      </c>
      <c r="J19" s="13"/>
      <c r="K19" s="13"/>
      <c r="L19" s="13">
        <v>58786</v>
      </c>
      <c r="M19" s="13">
        <v>58789</v>
      </c>
      <c r="O19" s="8" t="str">
        <f t="shared" si="0"/>
        <v/>
      </c>
      <c r="P19" s="8"/>
    </row>
    <row r="20" spans="1:51" x14ac:dyDescent="0.2">
      <c r="A20" s="15" t="s">
        <v>745</v>
      </c>
      <c r="B20" s="15">
        <v>3</v>
      </c>
      <c r="C20" s="15">
        <v>63028</v>
      </c>
      <c r="D20" s="15">
        <v>2800</v>
      </c>
      <c r="E20" s="15">
        <v>2070</v>
      </c>
      <c r="F20" s="13">
        <v>25</v>
      </c>
      <c r="G20" s="14">
        <v>93.5</v>
      </c>
      <c r="H20" s="13"/>
      <c r="I20" s="13"/>
      <c r="J20" s="13">
        <v>58785</v>
      </c>
      <c r="K20" s="13">
        <v>58788</v>
      </c>
      <c r="L20" s="13">
        <v>58786</v>
      </c>
      <c r="M20" s="13">
        <v>58789</v>
      </c>
      <c r="O20" s="8" t="str">
        <f t="shared" si="0"/>
        <v/>
      </c>
      <c r="P20" s="8"/>
    </row>
    <row r="21" spans="1:51" x14ac:dyDescent="0.2">
      <c r="A21" s="15" t="s">
        <v>10</v>
      </c>
      <c r="B21" s="15">
        <v>3</v>
      </c>
      <c r="C21" s="15">
        <v>14415</v>
      </c>
      <c r="D21" s="15">
        <v>2800</v>
      </c>
      <c r="E21" s="15">
        <v>2070</v>
      </c>
      <c r="F21" s="13">
        <v>8</v>
      </c>
      <c r="G21" s="14">
        <v>36.11</v>
      </c>
      <c r="H21" s="13">
        <v>12891</v>
      </c>
      <c r="I21" s="13">
        <v>8887</v>
      </c>
      <c r="J21" s="13"/>
      <c r="K21" s="13"/>
      <c r="L21" s="13">
        <v>50199</v>
      </c>
      <c r="M21" s="13">
        <v>36499</v>
      </c>
      <c r="O21" s="8" t="str">
        <f t="shared" si="0"/>
        <v/>
      </c>
      <c r="P21" s="8"/>
      <c r="AO21" s="8" t="str">
        <f t="shared" si="1"/>
        <v/>
      </c>
      <c r="AP21" s="8" t="str">
        <f t="shared" si="2"/>
        <v/>
      </c>
      <c r="AQ21" s="8" t="str">
        <f t="shared" si="3"/>
        <v/>
      </c>
      <c r="AS21" s="8" t="str">
        <f t="shared" si="4"/>
        <v/>
      </c>
      <c r="AT21" s="8" t="str">
        <f t="shared" si="5"/>
        <v/>
      </c>
      <c r="AU21" s="8" t="str">
        <f t="shared" si="6"/>
        <v/>
      </c>
      <c r="AW21" s="8" t="str">
        <f t="shared" si="7"/>
        <v/>
      </c>
      <c r="AX21" s="8" t="str">
        <f t="shared" si="8"/>
        <v/>
      </c>
      <c r="AY21" s="8" t="str">
        <f t="shared" si="9"/>
        <v/>
      </c>
    </row>
    <row r="22" spans="1:51" x14ac:dyDescent="0.2">
      <c r="A22" s="15" t="s">
        <v>12</v>
      </c>
      <c r="B22" s="15">
        <v>3</v>
      </c>
      <c r="C22" s="15">
        <v>8215</v>
      </c>
      <c r="D22" s="15">
        <v>2800</v>
      </c>
      <c r="E22" s="15">
        <v>2070</v>
      </c>
      <c r="F22" s="13">
        <v>18</v>
      </c>
      <c r="G22" s="14">
        <v>71.290000000000006</v>
      </c>
      <c r="H22" s="13">
        <v>12891</v>
      </c>
      <c r="I22" s="13">
        <v>8887</v>
      </c>
      <c r="J22" s="13"/>
      <c r="K22" s="13"/>
      <c r="L22" s="13">
        <v>50199</v>
      </c>
      <c r="M22" s="13">
        <v>36499</v>
      </c>
      <c r="O22" s="8" t="str">
        <f t="shared" si="0"/>
        <v/>
      </c>
      <c r="P22" s="8"/>
      <c r="AO22" s="8" t="str">
        <f t="shared" si="1"/>
        <v/>
      </c>
      <c r="AP22" s="8" t="str">
        <f t="shared" si="2"/>
        <v/>
      </c>
      <c r="AQ22" s="8" t="str">
        <f t="shared" si="3"/>
        <v/>
      </c>
      <c r="AS22" s="8" t="str">
        <f t="shared" si="4"/>
        <v/>
      </c>
      <c r="AT22" s="8" t="str">
        <f t="shared" si="5"/>
        <v/>
      </c>
      <c r="AU22" s="8" t="str">
        <f t="shared" si="6"/>
        <v/>
      </c>
      <c r="AW22" s="8" t="str">
        <f t="shared" si="7"/>
        <v/>
      </c>
      <c r="AX22" s="8" t="str">
        <f t="shared" si="8"/>
        <v/>
      </c>
      <c r="AY22" s="8" t="str">
        <f t="shared" si="9"/>
        <v/>
      </c>
    </row>
    <row r="23" spans="1:51" x14ac:dyDescent="0.2">
      <c r="A23" s="15" t="s">
        <v>14</v>
      </c>
      <c r="B23" s="15">
        <v>3</v>
      </c>
      <c r="C23" s="15">
        <v>8208</v>
      </c>
      <c r="D23" s="15">
        <v>2800</v>
      </c>
      <c r="E23" s="15">
        <v>2070</v>
      </c>
      <c r="F23" s="13">
        <v>19</v>
      </c>
      <c r="G23" s="14">
        <v>74.361999999999995</v>
      </c>
      <c r="H23" s="13">
        <v>12891</v>
      </c>
      <c r="I23" s="13">
        <v>8887</v>
      </c>
      <c r="J23" s="13"/>
      <c r="K23" s="13"/>
      <c r="L23" s="13">
        <v>50199</v>
      </c>
      <c r="M23" s="13">
        <v>36499</v>
      </c>
      <c r="O23" s="8" t="str">
        <f t="shared" si="0"/>
        <v/>
      </c>
      <c r="P23" s="8"/>
      <c r="AO23" s="8" t="str">
        <f t="shared" si="1"/>
        <v/>
      </c>
      <c r="AP23" s="8" t="str">
        <f t="shared" si="2"/>
        <v/>
      </c>
      <c r="AQ23" s="8" t="str">
        <f t="shared" si="3"/>
        <v/>
      </c>
      <c r="AS23" s="8" t="str">
        <f t="shared" si="4"/>
        <v/>
      </c>
      <c r="AT23" s="8" t="str">
        <f t="shared" si="5"/>
        <v/>
      </c>
      <c r="AU23" s="8" t="str">
        <f t="shared" si="6"/>
        <v/>
      </c>
      <c r="AW23" s="8" t="str">
        <f t="shared" si="7"/>
        <v/>
      </c>
      <c r="AX23" s="8" t="str">
        <f t="shared" si="8"/>
        <v/>
      </c>
      <c r="AY23" s="8" t="str">
        <f t="shared" si="9"/>
        <v/>
      </c>
    </row>
    <row r="24" spans="1:51" x14ac:dyDescent="0.2">
      <c r="A24" s="15" t="s">
        <v>16</v>
      </c>
      <c r="B24" s="15">
        <v>3</v>
      </c>
      <c r="C24" s="15">
        <v>12488</v>
      </c>
      <c r="D24" s="15">
        <v>2800</v>
      </c>
      <c r="E24" s="15">
        <v>2070</v>
      </c>
      <c r="F24" s="13">
        <v>25</v>
      </c>
      <c r="G24" s="14">
        <v>93.5</v>
      </c>
      <c r="H24" s="13"/>
      <c r="I24" s="13"/>
      <c r="J24" s="13">
        <v>54381</v>
      </c>
      <c r="K24" s="13">
        <v>36515</v>
      </c>
      <c r="L24" s="13">
        <v>50199</v>
      </c>
      <c r="M24" s="13">
        <v>36499</v>
      </c>
      <c r="O24" s="8" t="str">
        <f t="shared" si="0"/>
        <v/>
      </c>
      <c r="P24" s="8"/>
      <c r="AO24" s="8" t="str">
        <f t="shared" si="1"/>
        <v/>
      </c>
      <c r="AP24" s="8" t="str">
        <f t="shared" si="2"/>
        <v/>
      </c>
      <c r="AQ24" s="8" t="str">
        <f t="shared" si="3"/>
        <v/>
      </c>
      <c r="AS24" s="8" t="str">
        <f t="shared" si="4"/>
        <v/>
      </c>
      <c r="AT24" s="8" t="str">
        <f t="shared" si="5"/>
        <v/>
      </c>
      <c r="AU24" s="8" t="str">
        <f t="shared" si="6"/>
        <v/>
      </c>
      <c r="AW24" s="8" t="str">
        <f t="shared" si="7"/>
        <v/>
      </c>
      <c r="AX24" s="8" t="str">
        <f t="shared" si="8"/>
        <v/>
      </c>
      <c r="AY24" s="8" t="str">
        <f t="shared" si="9"/>
        <v/>
      </c>
    </row>
    <row r="25" spans="1:51" x14ac:dyDescent="0.2">
      <c r="A25" s="15" t="s">
        <v>296</v>
      </c>
      <c r="B25" s="15">
        <v>1</v>
      </c>
      <c r="C25" s="15">
        <v>49142</v>
      </c>
      <c r="D25" s="15">
        <v>2800</v>
      </c>
      <c r="E25" s="15">
        <v>2070</v>
      </c>
      <c r="F25" s="13">
        <v>18</v>
      </c>
      <c r="G25" s="14">
        <v>71.290000000000006</v>
      </c>
      <c r="H25" s="13">
        <v>49349</v>
      </c>
      <c r="I25" s="13">
        <v>49402</v>
      </c>
      <c r="J25" s="13"/>
      <c r="K25" s="13"/>
      <c r="L25" s="13">
        <v>50196</v>
      </c>
      <c r="M25" s="13">
        <v>49481</v>
      </c>
      <c r="O25" s="8" t="str">
        <f t="shared" si="0"/>
        <v/>
      </c>
      <c r="P25" s="8"/>
      <c r="AO25" s="8" t="str">
        <f t="shared" si="1"/>
        <v/>
      </c>
      <c r="AP25" s="8" t="str">
        <f t="shared" si="2"/>
        <v/>
      </c>
      <c r="AQ25" s="8" t="str">
        <f t="shared" si="3"/>
        <v/>
      </c>
      <c r="AS25" s="8" t="str">
        <f t="shared" si="4"/>
        <v/>
      </c>
      <c r="AT25" s="8" t="str">
        <f t="shared" si="5"/>
        <v/>
      </c>
      <c r="AU25" s="8" t="str">
        <f t="shared" si="6"/>
        <v/>
      </c>
      <c r="AW25" s="8" t="str">
        <f t="shared" si="7"/>
        <v/>
      </c>
      <c r="AX25" s="8" t="str">
        <f t="shared" si="8"/>
        <v/>
      </c>
      <c r="AY25" s="8" t="str">
        <f t="shared" si="9"/>
        <v/>
      </c>
    </row>
    <row r="26" spans="1:51" x14ac:dyDescent="0.2">
      <c r="A26" s="15" t="s">
        <v>18</v>
      </c>
      <c r="B26" s="15">
        <v>1</v>
      </c>
      <c r="C26" s="15">
        <v>35500</v>
      </c>
      <c r="D26" s="15">
        <v>2800</v>
      </c>
      <c r="E26" s="15">
        <v>2070</v>
      </c>
      <c r="F26" s="13">
        <v>18</v>
      </c>
      <c r="G26" s="14">
        <v>71.290000000000006</v>
      </c>
      <c r="H26" s="13">
        <v>36559</v>
      </c>
      <c r="I26" s="13">
        <v>36560</v>
      </c>
      <c r="J26" s="13"/>
      <c r="K26" s="13"/>
      <c r="L26" s="13">
        <v>50198</v>
      </c>
      <c r="M26" s="13">
        <v>36562</v>
      </c>
      <c r="O26" s="8" t="str">
        <f t="shared" si="0"/>
        <v/>
      </c>
      <c r="P26" s="8"/>
      <c r="AO26" s="8" t="str">
        <f t="shared" si="1"/>
        <v/>
      </c>
      <c r="AP26" s="8" t="str">
        <f t="shared" si="2"/>
        <v/>
      </c>
      <c r="AQ26" s="8" t="str">
        <f t="shared" si="3"/>
        <v/>
      </c>
      <c r="AS26" s="8" t="str">
        <f t="shared" si="4"/>
        <v/>
      </c>
      <c r="AT26" s="8" t="str">
        <f t="shared" si="5"/>
        <v/>
      </c>
      <c r="AU26" s="8" t="str">
        <f t="shared" si="6"/>
        <v/>
      </c>
      <c r="AW26" s="8" t="str">
        <f t="shared" si="7"/>
        <v/>
      </c>
      <c r="AX26" s="8" t="str">
        <f t="shared" si="8"/>
        <v/>
      </c>
      <c r="AY26" s="8" t="str">
        <f t="shared" si="9"/>
        <v/>
      </c>
    </row>
    <row r="27" spans="1:51" x14ac:dyDescent="0.2">
      <c r="A27" s="15" t="s">
        <v>142</v>
      </c>
      <c r="B27" s="15">
        <v>3</v>
      </c>
      <c r="C27" s="15">
        <v>50188</v>
      </c>
      <c r="D27" s="15">
        <v>2800</v>
      </c>
      <c r="E27" s="15">
        <v>2070</v>
      </c>
      <c r="F27" s="13">
        <v>18</v>
      </c>
      <c r="G27" s="14">
        <v>71.290000000000006</v>
      </c>
      <c r="H27" s="13">
        <v>12891</v>
      </c>
      <c r="I27" s="13">
        <v>8887</v>
      </c>
      <c r="J27" s="13"/>
      <c r="K27" s="13"/>
      <c r="L27" s="13">
        <v>50199</v>
      </c>
      <c r="M27" s="13">
        <v>36499</v>
      </c>
      <c r="O27" s="8" t="str">
        <f t="shared" si="0"/>
        <v/>
      </c>
      <c r="P27" s="8"/>
      <c r="AO27" s="8" t="str">
        <f t="shared" si="1"/>
        <v/>
      </c>
      <c r="AP27" s="8" t="str">
        <f t="shared" si="2"/>
        <v/>
      </c>
      <c r="AQ27" s="8" t="str">
        <f t="shared" si="3"/>
        <v/>
      </c>
      <c r="AS27" s="8" t="str">
        <f t="shared" si="4"/>
        <v/>
      </c>
      <c r="AT27" s="8" t="str">
        <f t="shared" si="5"/>
        <v/>
      </c>
      <c r="AU27" s="8" t="str">
        <f t="shared" si="6"/>
        <v/>
      </c>
      <c r="AW27" s="8" t="str">
        <f t="shared" si="7"/>
        <v/>
      </c>
      <c r="AX27" s="8" t="str">
        <f t="shared" si="8"/>
        <v/>
      </c>
      <c r="AY27" s="8" t="str">
        <f t="shared" si="9"/>
        <v/>
      </c>
    </row>
    <row r="28" spans="1:51" x14ac:dyDescent="0.2">
      <c r="A28" s="15" t="s">
        <v>21</v>
      </c>
      <c r="B28" s="15">
        <v>3</v>
      </c>
      <c r="C28" s="15">
        <v>35503</v>
      </c>
      <c r="D28" s="15">
        <v>2800</v>
      </c>
      <c r="E28" s="15">
        <v>2070</v>
      </c>
      <c r="F28" s="13">
        <v>18</v>
      </c>
      <c r="G28" s="14">
        <v>71.290000000000006</v>
      </c>
      <c r="H28" s="13">
        <v>36563</v>
      </c>
      <c r="I28" s="13">
        <v>36565</v>
      </c>
      <c r="J28" s="13"/>
      <c r="K28" s="13"/>
      <c r="L28" s="13">
        <v>50202</v>
      </c>
      <c r="M28" s="13">
        <v>36567</v>
      </c>
      <c r="O28" s="8" t="str">
        <f t="shared" si="0"/>
        <v/>
      </c>
      <c r="P28" s="8"/>
      <c r="AO28" s="8" t="str">
        <f t="shared" si="1"/>
        <v/>
      </c>
      <c r="AP28" s="8" t="str">
        <f t="shared" si="2"/>
        <v/>
      </c>
      <c r="AQ28" s="8" t="str">
        <f t="shared" si="3"/>
        <v/>
      </c>
      <c r="AS28" s="8" t="str">
        <f t="shared" si="4"/>
        <v/>
      </c>
      <c r="AT28" s="8" t="str">
        <f t="shared" si="5"/>
        <v/>
      </c>
      <c r="AU28" s="8" t="str">
        <f t="shared" si="6"/>
        <v/>
      </c>
      <c r="AW28" s="8" t="str">
        <f t="shared" si="7"/>
        <v/>
      </c>
      <c r="AX28" s="8" t="str">
        <f t="shared" si="8"/>
        <v/>
      </c>
      <c r="AY28" s="8" t="str">
        <f t="shared" si="9"/>
        <v/>
      </c>
    </row>
    <row r="29" spans="1:51" x14ac:dyDescent="0.2">
      <c r="A29" s="15" t="s">
        <v>141</v>
      </c>
      <c r="B29" s="15">
        <v>3</v>
      </c>
      <c r="C29" s="15">
        <v>45854</v>
      </c>
      <c r="D29" s="15">
        <v>2800</v>
      </c>
      <c r="E29" s="15">
        <v>2070</v>
      </c>
      <c r="F29" s="13">
        <v>25</v>
      </c>
      <c r="G29" s="14">
        <v>93.5</v>
      </c>
      <c r="H29" s="13"/>
      <c r="I29" s="13"/>
      <c r="J29" s="13">
        <v>52781</v>
      </c>
      <c r="K29" s="13">
        <v>36566</v>
      </c>
      <c r="L29" s="13">
        <v>50202</v>
      </c>
      <c r="M29" s="13">
        <v>36567</v>
      </c>
      <c r="O29" s="8" t="str">
        <f t="shared" si="0"/>
        <v/>
      </c>
      <c r="P29" s="8"/>
      <c r="AO29" s="8" t="str">
        <f t="shared" si="1"/>
        <v/>
      </c>
      <c r="AP29" s="8" t="str">
        <f t="shared" si="2"/>
        <v/>
      </c>
      <c r="AQ29" s="8" t="str">
        <f t="shared" si="3"/>
        <v/>
      </c>
      <c r="AS29" s="8" t="str">
        <f t="shared" si="4"/>
        <v/>
      </c>
      <c r="AT29" s="8" t="str">
        <f t="shared" si="5"/>
        <v/>
      </c>
      <c r="AU29" s="8" t="str">
        <f t="shared" si="6"/>
        <v/>
      </c>
      <c r="AW29" s="8" t="str">
        <f t="shared" si="7"/>
        <v/>
      </c>
      <c r="AX29" s="8" t="str">
        <f t="shared" si="8"/>
        <v/>
      </c>
      <c r="AY29" s="8" t="str">
        <f t="shared" si="9"/>
        <v/>
      </c>
    </row>
    <row r="30" spans="1:51" x14ac:dyDescent="0.2">
      <c r="A30" s="15" t="s">
        <v>297</v>
      </c>
      <c r="B30" s="15">
        <v>3</v>
      </c>
      <c r="C30" s="15">
        <v>23975</v>
      </c>
      <c r="D30" s="15">
        <v>2800</v>
      </c>
      <c r="E30" s="15">
        <v>2070</v>
      </c>
      <c r="F30" s="13">
        <v>18</v>
      </c>
      <c r="G30" s="14">
        <v>71.290000000000006</v>
      </c>
      <c r="H30" s="13">
        <v>58772</v>
      </c>
      <c r="I30" s="13">
        <v>58775</v>
      </c>
      <c r="J30" s="13"/>
      <c r="K30" s="13"/>
      <c r="L30" s="13">
        <v>58774</v>
      </c>
      <c r="M30" s="13">
        <v>58777</v>
      </c>
      <c r="O30" s="8" t="str">
        <f t="shared" si="0"/>
        <v/>
      </c>
      <c r="P30" s="8"/>
      <c r="AO30" s="8" t="str">
        <f t="shared" si="1"/>
        <v/>
      </c>
      <c r="AP30" s="8" t="str">
        <f t="shared" si="2"/>
        <v/>
      </c>
      <c r="AQ30" s="8" t="str">
        <f t="shared" si="3"/>
        <v/>
      </c>
      <c r="AS30" s="8" t="str">
        <f t="shared" si="4"/>
        <v/>
      </c>
      <c r="AT30" s="8" t="str">
        <f t="shared" si="5"/>
        <v/>
      </c>
      <c r="AU30" s="8" t="str">
        <f t="shared" si="6"/>
        <v/>
      </c>
      <c r="AW30" s="8" t="str">
        <f t="shared" si="7"/>
        <v/>
      </c>
      <c r="AX30" s="8" t="str">
        <f t="shared" si="8"/>
        <v/>
      </c>
      <c r="AY30" s="8" t="str">
        <f t="shared" si="9"/>
        <v/>
      </c>
    </row>
    <row r="31" spans="1:51" x14ac:dyDescent="0.2">
      <c r="A31" s="15" t="s">
        <v>298</v>
      </c>
      <c r="B31" s="15">
        <v>3</v>
      </c>
      <c r="C31" s="15">
        <v>36489</v>
      </c>
      <c r="D31" s="15">
        <v>2800</v>
      </c>
      <c r="E31" s="15">
        <v>2070</v>
      </c>
      <c r="F31" s="13">
        <v>25</v>
      </c>
      <c r="G31" s="14">
        <v>93.5</v>
      </c>
      <c r="H31" s="13"/>
      <c r="I31" s="13"/>
      <c r="J31" s="13">
        <v>58773</v>
      </c>
      <c r="K31" s="13">
        <v>58776</v>
      </c>
      <c r="L31" s="13">
        <v>58774</v>
      </c>
      <c r="M31" s="13">
        <v>58777</v>
      </c>
      <c r="O31" s="8" t="str">
        <f t="shared" si="0"/>
        <v/>
      </c>
      <c r="P31" s="8"/>
      <c r="AO31" s="8" t="str">
        <f t="shared" si="1"/>
        <v/>
      </c>
      <c r="AP31" s="8" t="str">
        <f t="shared" si="2"/>
        <v/>
      </c>
      <c r="AQ31" s="8" t="str">
        <f t="shared" si="3"/>
        <v/>
      </c>
      <c r="AS31" s="8" t="str">
        <f t="shared" si="4"/>
        <v/>
      </c>
      <c r="AT31" s="8" t="str">
        <f t="shared" si="5"/>
        <v/>
      </c>
      <c r="AU31" s="8" t="str">
        <f t="shared" si="6"/>
        <v/>
      </c>
      <c r="AW31" s="8" t="str">
        <f t="shared" si="7"/>
        <v/>
      </c>
      <c r="AX31" s="8" t="str">
        <f t="shared" si="8"/>
        <v/>
      </c>
      <c r="AY31" s="8" t="str">
        <f t="shared" si="9"/>
        <v/>
      </c>
    </row>
    <row r="32" spans="1:51" x14ac:dyDescent="0.2">
      <c r="A32" s="15" t="s">
        <v>24</v>
      </c>
      <c r="B32" s="15">
        <v>3</v>
      </c>
      <c r="C32" s="15">
        <v>35508</v>
      </c>
      <c r="D32" s="15">
        <v>2800</v>
      </c>
      <c r="E32" s="15">
        <v>2070</v>
      </c>
      <c r="F32" s="13">
        <v>8</v>
      </c>
      <c r="G32" s="14">
        <v>36.11</v>
      </c>
      <c r="H32" s="13">
        <v>36564</v>
      </c>
      <c r="I32" s="13">
        <v>36572</v>
      </c>
      <c r="J32" s="13"/>
      <c r="K32" s="13"/>
      <c r="L32" s="13">
        <v>50200</v>
      </c>
      <c r="M32" s="13">
        <v>36573</v>
      </c>
      <c r="O32" s="8" t="str">
        <f t="shared" si="0"/>
        <v/>
      </c>
      <c r="P32" s="8"/>
      <c r="AO32" s="8" t="str">
        <f t="shared" si="1"/>
        <v/>
      </c>
      <c r="AP32" s="8" t="str">
        <f t="shared" si="2"/>
        <v/>
      </c>
      <c r="AQ32" s="8" t="str">
        <f t="shared" si="3"/>
        <v/>
      </c>
      <c r="AS32" s="8" t="str">
        <f t="shared" si="4"/>
        <v/>
      </c>
      <c r="AT32" s="8" t="str">
        <f t="shared" si="5"/>
        <v/>
      </c>
      <c r="AU32" s="8" t="str">
        <f t="shared" si="6"/>
        <v/>
      </c>
      <c r="AW32" s="8" t="str">
        <f t="shared" si="7"/>
        <v/>
      </c>
      <c r="AX32" s="8" t="str">
        <f t="shared" si="8"/>
        <v/>
      </c>
      <c r="AY32" s="8" t="str">
        <f t="shared" si="9"/>
        <v/>
      </c>
    </row>
    <row r="33" spans="1:51" x14ac:dyDescent="0.2">
      <c r="A33" s="15" t="s">
        <v>25</v>
      </c>
      <c r="B33" s="15">
        <v>3</v>
      </c>
      <c r="C33" s="15">
        <v>35507</v>
      </c>
      <c r="D33" s="15">
        <v>2800</v>
      </c>
      <c r="E33" s="15">
        <v>2070</v>
      </c>
      <c r="F33" s="13">
        <v>18</v>
      </c>
      <c r="G33" s="14">
        <v>71.290000000000006</v>
      </c>
      <c r="H33" s="13">
        <v>36564</v>
      </c>
      <c r="I33" s="13">
        <v>36572</v>
      </c>
      <c r="J33" s="13"/>
      <c r="K33" s="13"/>
      <c r="L33" s="13">
        <v>50200</v>
      </c>
      <c r="M33" s="13">
        <v>36573</v>
      </c>
      <c r="O33" s="8" t="str">
        <f t="shared" si="0"/>
        <v/>
      </c>
      <c r="P33" s="8"/>
      <c r="AO33" s="8" t="str">
        <f t="shared" si="1"/>
        <v/>
      </c>
      <c r="AP33" s="8" t="str">
        <f t="shared" si="2"/>
        <v/>
      </c>
      <c r="AQ33" s="8" t="str">
        <f t="shared" si="3"/>
        <v/>
      </c>
      <c r="AS33" s="8" t="str">
        <f t="shared" si="4"/>
        <v/>
      </c>
      <c r="AT33" s="8" t="str">
        <f t="shared" si="5"/>
        <v/>
      </c>
      <c r="AU33" s="8" t="str">
        <f t="shared" si="6"/>
        <v/>
      </c>
      <c r="AW33" s="8" t="str">
        <f t="shared" si="7"/>
        <v/>
      </c>
      <c r="AX33" s="8" t="str">
        <f t="shared" si="8"/>
        <v/>
      </c>
      <c r="AY33" s="8" t="str">
        <f t="shared" si="9"/>
        <v/>
      </c>
    </row>
    <row r="34" spans="1:51" x14ac:dyDescent="0.2">
      <c r="A34" s="15" t="s">
        <v>26</v>
      </c>
      <c r="B34" s="15">
        <v>3</v>
      </c>
      <c r="C34" s="15">
        <v>35509</v>
      </c>
      <c r="D34" s="15">
        <v>2800</v>
      </c>
      <c r="E34" s="15">
        <v>2070</v>
      </c>
      <c r="F34" s="13">
        <v>25</v>
      </c>
      <c r="G34" s="14">
        <v>93.5</v>
      </c>
      <c r="H34" s="13"/>
      <c r="I34" s="13"/>
      <c r="J34" s="13">
        <v>54382</v>
      </c>
      <c r="K34" s="13">
        <v>36574</v>
      </c>
      <c r="L34" s="13">
        <v>50200</v>
      </c>
      <c r="M34" s="13">
        <v>36573</v>
      </c>
      <c r="O34" s="8" t="str">
        <f t="shared" si="0"/>
        <v/>
      </c>
      <c r="P34" s="8"/>
      <c r="AO34" s="8" t="str">
        <f t="shared" si="1"/>
        <v/>
      </c>
      <c r="AP34" s="8" t="str">
        <f t="shared" si="2"/>
        <v/>
      </c>
      <c r="AQ34" s="8" t="str">
        <f t="shared" si="3"/>
        <v/>
      </c>
      <c r="AS34" s="8" t="str">
        <f t="shared" si="4"/>
        <v/>
      </c>
      <c r="AT34" s="8" t="str">
        <f t="shared" si="5"/>
        <v/>
      </c>
      <c r="AU34" s="8" t="str">
        <f t="shared" si="6"/>
        <v/>
      </c>
      <c r="AW34" s="8" t="str">
        <f t="shared" si="7"/>
        <v/>
      </c>
      <c r="AX34" s="8" t="str">
        <f t="shared" si="8"/>
        <v/>
      </c>
      <c r="AY34" s="8" t="str">
        <f t="shared" si="9"/>
        <v/>
      </c>
    </row>
    <row r="35" spans="1:51" x14ac:dyDescent="0.2">
      <c r="A35" s="15" t="s">
        <v>28</v>
      </c>
      <c r="B35" s="15">
        <v>3</v>
      </c>
      <c r="C35" s="15">
        <v>35514</v>
      </c>
      <c r="D35" s="15">
        <v>2800</v>
      </c>
      <c r="E35" s="15">
        <v>2070</v>
      </c>
      <c r="F35" s="13">
        <v>8</v>
      </c>
      <c r="G35" s="14">
        <v>36.11</v>
      </c>
      <c r="H35" s="13">
        <v>36579</v>
      </c>
      <c r="I35" s="13">
        <v>36580</v>
      </c>
      <c r="J35" s="13"/>
      <c r="K35" s="13"/>
      <c r="L35" s="13">
        <v>50206</v>
      </c>
      <c r="M35" s="13">
        <v>36582</v>
      </c>
      <c r="O35" s="8" t="str">
        <f t="shared" si="0"/>
        <v/>
      </c>
      <c r="P35" s="8"/>
      <c r="AO35" s="8" t="str">
        <f t="shared" si="1"/>
        <v/>
      </c>
      <c r="AP35" s="8" t="str">
        <f t="shared" si="2"/>
        <v/>
      </c>
      <c r="AQ35" s="8" t="str">
        <f t="shared" si="3"/>
        <v/>
      </c>
      <c r="AS35" s="8" t="str">
        <f t="shared" si="4"/>
        <v/>
      </c>
      <c r="AT35" s="8" t="str">
        <f t="shared" si="5"/>
        <v/>
      </c>
      <c r="AU35" s="8" t="str">
        <f t="shared" si="6"/>
        <v/>
      </c>
      <c r="AW35" s="8" t="str">
        <f t="shared" si="7"/>
        <v/>
      </c>
      <c r="AX35" s="8" t="str">
        <f t="shared" si="8"/>
        <v/>
      </c>
      <c r="AY35" s="8" t="str">
        <f t="shared" si="9"/>
        <v/>
      </c>
    </row>
    <row r="36" spans="1:51" x14ac:dyDescent="0.2">
      <c r="A36" s="15" t="s">
        <v>29</v>
      </c>
      <c r="B36" s="15">
        <v>3</v>
      </c>
      <c r="C36" s="15">
        <v>35513</v>
      </c>
      <c r="D36" s="15">
        <v>2800</v>
      </c>
      <c r="E36" s="15">
        <v>2070</v>
      </c>
      <c r="F36" s="13">
        <v>18</v>
      </c>
      <c r="G36" s="14">
        <v>71.290000000000006</v>
      </c>
      <c r="H36" s="13">
        <v>36579</v>
      </c>
      <c r="I36" s="13">
        <v>36580</v>
      </c>
      <c r="J36" s="13"/>
      <c r="K36" s="13"/>
      <c r="L36" s="13">
        <v>50206</v>
      </c>
      <c r="M36" s="13">
        <v>36582</v>
      </c>
      <c r="O36" s="8" t="str">
        <f t="shared" si="0"/>
        <v/>
      </c>
      <c r="P36" s="8"/>
      <c r="AO36" s="8" t="str">
        <f t="shared" si="1"/>
        <v/>
      </c>
      <c r="AP36" s="8" t="str">
        <f t="shared" si="2"/>
        <v/>
      </c>
      <c r="AQ36" s="8" t="str">
        <f t="shared" si="3"/>
        <v/>
      </c>
      <c r="AS36" s="8" t="str">
        <f t="shared" si="4"/>
        <v/>
      </c>
      <c r="AT36" s="8" t="str">
        <f t="shared" si="5"/>
        <v/>
      </c>
      <c r="AU36" s="8" t="str">
        <f t="shared" si="6"/>
        <v/>
      </c>
      <c r="AW36" s="8" t="str">
        <f t="shared" si="7"/>
        <v/>
      </c>
      <c r="AX36" s="8" t="str">
        <f t="shared" si="8"/>
        <v/>
      </c>
      <c r="AY36" s="8" t="str">
        <f t="shared" si="9"/>
        <v/>
      </c>
    </row>
    <row r="37" spans="1:51" x14ac:dyDescent="0.2">
      <c r="A37" s="15" t="s">
        <v>30</v>
      </c>
      <c r="B37" s="15">
        <v>3</v>
      </c>
      <c r="C37" s="15">
        <v>35515</v>
      </c>
      <c r="D37" s="15">
        <v>2800</v>
      </c>
      <c r="E37" s="15">
        <v>2070</v>
      </c>
      <c r="F37" s="13">
        <v>25</v>
      </c>
      <c r="G37" s="14">
        <v>93.5</v>
      </c>
      <c r="H37" s="13"/>
      <c r="I37" s="13"/>
      <c r="J37" s="13">
        <v>54384</v>
      </c>
      <c r="K37" s="13">
        <v>36581</v>
      </c>
      <c r="L37" s="13">
        <v>50206</v>
      </c>
      <c r="M37" s="13">
        <v>36582</v>
      </c>
      <c r="O37" s="8" t="str">
        <f t="shared" si="0"/>
        <v/>
      </c>
      <c r="P37" s="8"/>
      <c r="AO37" s="8" t="str">
        <f t="shared" si="1"/>
        <v/>
      </c>
      <c r="AP37" s="8" t="str">
        <f t="shared" si="2"/>
        <v/>
      </c>
      <c r="AQ37" s="8" t="str">
        <f t="shared" si="3"/>
        <v/>
      </c>
      <c r="AS37" s="8" t="str">
        <f t="shared" si="4"/>
        <v/>
      </c>
      <c r="AT37" s="8" t="str">
        <f t="shared" si="5"/>
        <v/>
      </c>
      <c r="AU37" s="8" t="str">
        <f t="shared" si="6"/>
        <v/>
      </c>
      <c r="AW37" s="8" t="str">
        <f t="shared" si="7"/>
        <v/>
      </c>
      <c r="AX37" s="8" t="str">
        <f t="shared" si="8"/>
        <v/>
      </c>
      <c r="AY37" s="8" t="str">
        <f t="shared" si="9"/>
        <v/>
      </c>
    </row>
    <row r="38" spans="1:51" x14ac:dyDescent="0.2">
      <c r="A38" s="15" t="s">
        <v>299</v>
      </c>
      <c r="B38" s="15">
        <v>3</v>
      </c>
      <c r="C38" s="15">
        <v>58065</v>
      </c>
      <c r="D38" s="15">
        <v>2800</v>
      </c>
      <c r="E38" s="15">
        <v>2070</v>
      </c>
      <c r="F38" s="13">
        <v>18</v>
      </c>
      <c r="G38" s="14">
        <v>71.290000000000006</v>
      </c>
      <c r="H38" s="13">
        <v>58656</v>
      </c>
      <c r="I38" s="13">
        <v>58656</v>
      </c>
      <c r="J38" s="13"/>
      <c r="K38" s="13"/>
      <c r="L38" s="13">
        <v>58658</v>
      </c>
      <c r="M38" s="13">
        <v>58661</v>
      </c>
      <c r="O38" s="8" t="str">
        <f t="shared" si="0"/>
        <v/>
      </c>
      <c r="P38" s="8"/>
      <c r="AO38" s="8" t="str">
        <f t="shared" si="1"/>
        <v/>
      </c>
      <c r="AP38" s="8" t="str">
        <f t="shared" si="2"/>
        <v/>
      </c>
      <c r="AQ38" s="8" t="str">
        <f t="shared" si="3"/>
        <v/>
      </c>
      <c r="AS38" s="8" t="str">
        <f t="shared" si="4"/>
        <v/>
      </c>
      <c r="AT38" s="8" t="str">
        <f t="shared" si="5"/>
        <v/>
      </c>
      <c r="AU38" s="8" t="str">
        <f t="shared" si="6"/>
        <v/>
      </c>
      <c r="AW38" s="8" t="str">
        <f t="shared" si="7"/>
        <v/>
      </c>
      <c r="AX38" s="8" t="str">
        <f t="shared" si="8"/>
        <v/>
      </c>
      <c r="AY38" s="8" t="str">
        <f t="shared" si="9"/>
        <v/>
      </c>
    </row>
    <row r="39" spans="1:51" x14ac:dyDescent="0.2">
      <c r="A39" s="15" t="s">
        <v>300</v>
      </c>
      <c r="B39" s="15">
        <v>3</v>
      </c>
      <c r="C39" s="15">
        <v>58255</v>
      </c>
      <c r="D39" s="15">
        <v>2800</v>
      </c>
      <c r="E39" s="15">
        <v>2070</v>
      </c>
      <c r="F39" s="13">
        <v>18</v>
      </c>
      <c r="G39" s="14">
        <v>71.290000000000006</v>
      </c>
      <c r="H39" s="13">
        <v>58662</v>
      </c>
      <c r="I39" s="13">
        <v>58665</v>
      </c>
      <c r="J39" s="13"/>
      <c r="K39" s="13"/>
      <c r="L39" s="13">
        <v>58664</v>
      </c>
      <c r="M39" s="13">
        <v>58667</v>
      </c>
      <c r="O39" s="8" t="str">
        <f t="shared" si="0"/>
        <v/>
      </c>
      <c r="P39" s="8"/>
      <c r="AO39" s="8" t="str">
        <f t="shared" si="1"/>
        <v/>
      </c>
      <c r="AP39" s="8" t="str">
        <f t="shared" si="2"/>
        <v/>
      </c>
      <c r="AQ39" s="8" t="str">
        <f t="shared" si="3"/>
        <v/>
      </c>
      <c r="AS39" s="8" t="str">
        <f t="shared" si="4"/>
        <v/>
      </c>
      <c r="AT39" s="8" t="str">
        <f t="shared" si="5"/>
        <v/>
      </c>
      <c r="AU39" s="8" t="str">
        <f t="shared" si="6"/>
        <v/>
      </c>
      <c r="AW39" s="8" t="str">
        <f t="shared" si="7"/>
        <v/>
      </c>
      <c r="AX39" s="8" t="str">
        <f t="shared" si="8"/>
        <v/>
      </c>
      <c r="AY39" s="8" t="str">
        <f t="shared" si="9"/>
        <v/>
      </c>
    </row>
    <row r="40" spans="1:51" x14ac:dyDescent="0.2">
      <c r="A40" s="15" t="s">
        <v>32</v>
      </c>
      <c r="B40" s="15">
        <v>3</v>
      </c>
      <c r="C40" s="15">
        <v>7885</v>
      </c>
      <c r="D40" s="15">
        <v>2800</v>
      </c>
      <c r="E40" s="15">
        <v>2070</v>
      </c>
      <c r="F40" s="13">
        <v>8</v>
      </c>
      <c r="G40" s="14">
        <v>36.11</v>
      </c>
      <c r="H40" s="13">
        <v>1882</v>
      </c>
      <c r="I40" s="13">
        <v>21150</v>
      </c>
      <c r="J40" s="13"/>
      <c r="K40" s="13"/>
      <c r="L40" s="13">
        <v>50241</v>
      </c>
      <c r="M40" s="13">
        <v>21289</v>
      </c>
      <c r="O40" s="8" t="str">
        <f t="shared" si="0"/>
        <v/>
      </c>
      <c r="P40" s="8"/>
      <c r="AO40" s="8" t="str">
        <f t="shared" si="1"/>
        <v/>
      </c>
      <c r="AP40" s="8" t="str">
        <f t="shared" si="2"/>
        <v/>
      </c>
      <c r="AQ40" s="8" t="str">
        <f t="shared" si="3"/>
        <v/>
      </c>
      <c r="AS40" s="8" t="str">
        <f t="shared" si="4"/>
        <v/>
      </c>
      <c r="AT40" s="8" t="str">
        <f t="shared" si="5"/>
        <v/>
      </c>
      <c r="AU40" s="8" t="str">
        <f t="shared" si="6"/>
        <v/>
      </c>
      <c r="AW40" s="8" t="str">
        <f t="shared" si="7"/>
        <v/>
      </c>
      <c r="AX40" s="8" t="str">
        <f t="shared" si="8"/>
        <v/>
      </c>
      <c r="AY40" s="8" t="str">
        <f t="shared" si="9"/>
        <v/>
      </c>
    </row>
    <row r="41" spans="1:51" x14ac:dyDescent="0.2">
      <c r="A41" s="15" t="s">
        <v>33</v>
      </c>
      <c r="B41" s="15">
        <v>3</v>
      </c>
      <c r="C41" s="15">
        <v>13365</v>
      </c>
      <c r="D41" s="15">
        <v>2800</v>
      </c>
      <c r="E41" s="15">
        <v>2070</v>
      </c>
      <c r="F41" s="13">
        <v>18</v>
      </c>
      <c r="G41" s="14">
        <v>71.290000000000006</v>
      </c>
      <c r="H41" s="13">
        <v>1882</v>
      </c>
      <c r="I41" s="13">
        <v>21150</v>
      </c>
      <c r="J41" s="13"/>
      <c r="K41" s="13"/>
      <c r="L41" s="13">
        <v>50241</v>
      </c>
      <c r="M41" s="13">
        <v>21289</v>
      </c>
      <c r="O41" s="8" t="str">
        <f t="shared" si="0"/>
        <v/>
      </c>
      <c r="P41" s="8"/>
      <c r="AO41" s="8" t="str">
        <f t="shared" si="1"/>
        <v/>
      </c>
      <c r="AP41" s="8" t="str">
        <f t="shared" si="2"/>
        <v/>
      </c>
      <c r="AQ41" s="8" t="str">
        <f t="shared" si="3"/>
        <v/>
      </c>
      <c r="AS41" s="8" t="str">
        <f t="shared" si="4"/>
        <v/>
      </c>
      <c r="AT41" s="8" t="str">
        <f t="shared" si="5"/>
        <v/>
      </c>
      <c r="AU41" s="8" t="str">
        <f t="shared" si="6"/>
        <v/>
      </c>
      <c r="AW41" s="8" t="str">
        <f t="shared" si="7"/>
        <v/>
      </c>
      <c r="AX41" s="8" t="str">
        <f t="shared" si="8"/>
        <v/>
      </c>
      <c r="AY41" s="8" t="str">
        <f t="shared" si="9"/>
        <v/>
      </c>
    </row>
    <row r="42" spans="1:51" x14ac:dyDescent="0.2">
      <c r="A42" s="15" t="s">
        <v>746</v>
      </c>
      <c r="B42" s="15">
        <v>3</v>
      </c>
      <c r="C42" s="15">
        <v>21296</v>
      </c>
      <c r="D42" s="15">
        <v>2800</v>
      </c>
      <c r="E42" s="15">
        <v>2070</v>
      </c>
      <c r="F42" s="13">
        <v>25</v>
      </c>
      <c r="G42" s="14">
        <v>93.5</v>
      </c>
      <c r="H42" s="13"/>
      <c r="I42" s="13"/>
      <c r="J42" s="13"/>
      <c r="K42" s="13"/>
      <c r="L42" s="13"/>
      <c r="M42" s="13"/>
      <c r="O42" s="8" t="str">
        <f t="shared" si="0"/>
        <v/>
      </c>
      <c r="P42" s="8"/>
    </row>
    <row r="43" spans="1:51" x14ac:dyDescent="0.2">
      <c r="A43" s="15" t="s">
        <v>301</v>
      </c>
      <c r="B43" s="15">
        <v>3</v>
      </c>
      <c r="C43" s="15">
        <v>54801</v>
      </c>
      <c r="D43" s="15">
        <v>2800</v>
      </c>
      <c r="E43" s="15">
        <v>2070</v>
      </c>
      <c r="F43" s="13">
        <v>18</v>
      </c>
      <c r="G43" s="14">
        <v>71.290000000000006</v>
      </c>
      <c r="H43" s="13">
        <v>58668</v>
      </c>
      <c r="I43" s="13">
        <v>58671</v>
      </c>
      <c r="J43" s="13"/>
      <c r="K43" s="13"/>
      <c r="L43" s="13">
        <v>58670</v>
      </c>
      <c r="M43" s="13">
        <v>58673</v>
      </c>
      <c r="O43" s="8" t="str">
        <f t="shared" si="0"/>
        <v/>
      </c>
      <c r="P43" s="8"/>
      <c r="AO43" s="8" t="str">
        <f t="shared" si="1"/>
        <v/>
      </c>
      <c r="AP43" s="8" t="str">
        <f t="shared" si="2"/>
        <v/>
      </c>
      <c r="AQ43" s="8" t="str">
        <f t="shared" si="3"/>
        <v/>
      </c>
      <c r="AS43" s="8" t="str">
        <f t="shared" si="4"/>
        <v/>
      </c>
      <c r="AT43" s="8" t="str">
        <f t="shared" si="5"/>
        <v/>
      </c>
      <c r="AU43" s="8" t="str">
        <f t="shared" si="6"/>
        <v/>
      </c>
      <c r="AW43" s="8" t="str">
        <f t="shared" si="7"/>
        <v/>
      </c>
      <c r="AX43" s="8" t="str">
        <f t="shared" si="8"/>
        <v/>
      </c>
      <c r="AY43" s="8" t="str">
        <f t="shared" si="9"/>
        <v/>
      </c>
    </row>
    <row r="44" spans="1:51" x14ac:dyDescent="0.2">
      <c r="A44" s="15" t="s">
        <v>34</v>
      </c>
      <c r="B44" s="15">
        <v>3</v>
      </c>
      <c r="C44" s="15">
        <v>35525</v>
      </c>
      <c r="D44" s="15">
        <v>2800</v>
      </c>
      <c r="E44" s="15">
        <v>2070</v>
      </c>
      <c r="F44" s="13">
        <v>18</v>
      </c>
      <c r="G44" s="14">
        <v>71.290000000000006</v>
      </c>
      <c r="H44" s="13">
        <v>36012</v>
      </c>
      <c r="I44" s="13">
        <v>36013</v>
      </c>
      <c r="J44" s="13"/>
      <c r="K44" s="13"/>
      <c r="L44" s="13">
        <v>50252</v>
      </c>
      <c r="M44" s="13">
        <v>36010</v>
      </c>
      <c r="O44" s="8" t="str">
        <f t="shared" si="0"/>
        <v/>
      </c>
      <c r="P44" s="8"/>
      <c r="AO44" s="8" t="str">
        <f t="shared" si="1"/>
        <v/>
      </c>
      <c r="AP44" s="8" t="str">
        <f t="shared" si="2"/>
        <v/>
      </c>
      <c r="AQ44" s="8" t="str">
        <f t="shared" si="3"/>
        <v/>
      </c>
      <c r="AS44" s="8" t="str">
        <f t="shared" si="4"/>
        <v/>
      </c>
      <c r="AT44" s="8" t="str">
        <f t="shared" si="5"/>
        <v/>
      </c>
      <c r="AU44" s="8" t="str">
        <f t="shared" si="6"/>
        <v/>
      </c>
      <c r="AW44" s="8" t="str">
        <f t="shared" si="7"/>
        <v/>
      </c>
      <c r="AX44" s="8" t="str">
        <f t="shared" si="8"/>
        <v/>
      </c>
      <c r="AY44" s="8" t="str">
        <f t="shared" si="9"/>
        <v/>
      </c>
    </row>
    <row r="45" spans="1:51" x14ac:dyDescent="0.2">
      <c r="A45" s="15" t="s">
        <v>302</v>
      </c>
      <c r="B45" s="15">
        <v>3</v>
      </c>
      <c r="C45" s="15">
        <v>58256</v>
      </c>
      <c r="D45" s="15">
        <v>2800</v>
      </c>
      <c r="E45" s="15">
        <v>2070</v>
      </c>
      <c r="F45" s="13">
        <v>18</v>
      </c>
      <c r="G45" s="14">
        <v>71.290000000000006</v>
      </c>
      <c r="H45" s="13">
        <v>58674</v>
      </c>
      <c r="I45" s="13">
        <v>58677</v>
      </c>
      <c r="J45" s="13"/>
      <c r="K45" s="13"/>
      <c r="L45" s="13">
        <v>58676</v>
      </c>
      <c r="M45" s="13">
        <v>88679</v>
      </c>
      <c r="O45" s="8" t="str">
        <f t="shared" si="0"/>
        <v/>
      </c>
      <c r="P45" s="8"/>
      <c r="AO45" s="8" t="str">
        <f t="shared" si="1"/>
        <v/>
      </c>
      <c r="AP45" s="8" t="str">
        <f t="shared" si="2"/>
        <v/>
      </c>
      <c r="AQ45" s="8" t="str">
        <f t="shared" si="3"/>
        <v/>
      </c>
      <c r="AS45" s="8" t="str">
        <f t="shared" si="4"/>
        <v/>
      </c>
      <c r="AT45" s="8" t="str">
        <f t="shared" si="5"/>
        <v/>
      </c>
      <c r="AU45" s="8" t="str">
        <f t="shared" si="6"/>
        <v/>
      </c>
      <c r="AW45" s="8" t="str">
        <f t="shared" si="7"/>
        <v/>
      </c>
      <c r="AX45" s="8" t="str">
        <f t="shared" si="8"/>
        <v/>
      </c>
      <c r="AY45" s="8" t="str">
        <f t="shared" si="9"/>
        <v/>
      </c>
    </row>
    <row r="46" spans="1:51" x14ac:dyDescent="0.2">
      <c r="A46" s="15" t="s">
        <v>112</v>
      </c>
      <c r="B46" s="15">
        <v>3</v>
      </c>
      <c r="C46" s="15">
        <v>35529</v>
      </c>
      <c r="D46" s="15">
        <v>2800</v>
      </c>
      <c r="E46" s="15">
        <v>2070</v>
      </c>
      <c r="F46" s="13">
        <v>8</v>
      </c>
      <c r="G46" s="14">
        <v>36.11</v>
      </c>
      <c r="H46" s="13">
        <v>36583</v>
      </c>
      <c r="I46" s="13">
        <v>36014</v>
      </c>
      <c r="J46" s="13"/>
      <c r="K46" s="13"/>
      <c r="L46" s="13">
        <v>50256</v>
      </c>
      <c r="M46" s="13">
        <v>36016</v>
      </c>
      <c r="O46" s="8" t="str">
        <f t="shared" si="0"/>
        <v/>
      </c>
      <c r="P46" s="8"/>
      <c r="AO46" s="8" t="str">
        <f t="shared" si="1"/>
        <v/>
      </c>
      <c r="AP46" s="8" t="str">
        <f t="shared" si="2"/>
        <v/>
      </c>
      <c r="AQ46" s="8" t="str">
        <f t="shared" si="3"/>
        <v/>
      </c>
      <c r="AS46" s="8" t="str">
        <f t="shared" si="4"/>
        <v/>
      </c>
      <c r="AT46" s="8" t="str">
        <f t="shared" si="5"/>
        <v/>
      </c>
      <c r="AU46" s="8" t="str">
        <f t="shared" si="6"/>
        <v/>
      </c>
      <c r="AW46" s="8" t="str">
        <f t="shared" si="7"/>
        <v/>
      </c>
      <c r="AX46" s="8" t="str">
        <f t="shared" si="8"/>
        <v/>
      </c>
      <c r="AY46" s="8" t="str">
        <f t="shared" si="9"/>
        <v/>
      </c>
    </row>
    <row r="47" spans="1:51" x14ac:dyDescent="0.2">
      <c r="A47" s="15" t="s">
        <v>35</v>
      </c>
      <c r="B47" s="15">
        <v>3</v>
      </c>
      <c r="C47" s="15">
        <v>35528</v>
      </c>
      <c r="D47" s="15">
        <v>2800</v>
      </c>
      <c r="E47" s="15">
        <v>2070</v>
      </c>
      <c r="F47" s="13">
        <v>18</v>
      </c>
      <c r="G47" s="14">
        <v>71.290000000000006</v>
      </c>
      <c r="H47" s="13">
        <v>36583</v>
      </c>
      <c r="I47" s="13">
        <v>36014</v>
      </c>
      <c r="J47" s="13"/>
      <c r="K47" s="13"/>
      <c r="L47" s="13">
        <v>50256</v>
      </c>
      <c r="M47" s="13">
        <v>36016</v>
      </c>
      <c r="O47" s="8" t="str">
        <f t="shared" si="0"/>
        <v/>
      </c>
      <c r="P47" s="8"/>
      <c r="AO47" s="8" t="str">
        <f t="shared" si="1"/>
        <v/>
      </c>
      <c r="AP47" s="8" t="str">
        <f t="shared" si="2"/>
        <v/>
      </c>
      <c r="AQ47" s="8" t="str">
        <f t="shared" si="3"/>
        <v/>
      </c>
      <c r="AS47" s="8" t="str">
        <f t="shared" si="4"/>
        <v/>
      </c>
      <c r="AT47" s="8" t="str">
        <f t="shared" si="5"/>
        <v/>
      </c>
      <c r="AU47" s="8" t="str">
        <f t="shared" si="6"/>
        <v/>
      </c>
      <c r="AW47" s="8" t="str">
        <f t="shared" si="7"/>
        <v/>
      </c>
      <c r="AX47" s="8" t="str">
        <f t="shared" si="8"/>
        <v/>
      </c>
      <c r="AY47" s="8" t="str">
        <f t="shared" si="9"/>
        <v/>
      </c>
    </row>
    <row r="48" spans="1:51" x14ac:dyDescent="0.2">
      <c r="A48" s="15" t="s">
        <v>747</v>
      </c>
      <c r="B48" s="15">
        <v>3</v>
      </c>
      <c r="C48" s="15">
        <v>62682</v>
      </c>
      <c r="D48" s="15">
        <v>2800</v>
      </c>
      <c r="E48" s="15">
        <v>2070</v>
      </c>
      <c r="F48" s="13">
        <v>18</v>
      </c>
      <c r="G48" s="14">
        <v>71.290000000000006</v>
      </c>
      <c r="H48" s="13">
        <v>62888</v>
      </c>
      <c r="I48" s="13">
        <v>62890</v>
      </c>
      <c r="J48" s="13"/>
      <c r="K48" s="13"/>
      <c r="L48" s="13">
        <v>62889</v>
      </c>
      <c r="M48" s="13">
        <v>62891</v>
      </c>
      <c r="O48" s="8" t="str">
        <f t="shared" si="0"/>
        <v/>
      </c>
      <c r="P48" s="8"/>
    </row>
    <row r="49" spans="1:51" x14ac:dyDescent="0.2">
      <c r="A49" s="15" t="s">
        <v>748</v>
      </c>
      <c r="B49" s="15">
        <v>3</v>
      </c>
      <c r="C49" s="15">
        <v>62698</v>
      </c>
      <c r="D49" s="15">
        <v>2800</v>
      </c>
      <c r="E49" s="15">
        <v>2070</v>
      </c>
      <c r="F49" s="13">
        <v>25</v>
      </c>
      <c r="G49" s="14">
        <v>93.5</v>
      </c>
      <c r="H49" s="13"/>
      <c r="I49" s="13"/>
      <c r="J49" s="13">
        <v>63076</v>
      </c>
      <c r="K49" s="13">
        <v>63077</v>
      </c>
      <c r="L49" s="13">
        <v>62889</v>
      </c>
      <c r="M49" s="13">
        <v>62891</v>
      </c>
      <c r="O49" s="8" t="str">
        <f t="shared" si="0"/>
        <v/>
      </c>
      <c r="P49" s="8"/>
    </row>
    <row r="50" spans="1:51" x14ac:dyDescent="0.2">
      <c r="A50" s="15" t="s">
        <v>36</v>
      </c>
      <c r="B50" s="15">
        <v>3</v>
      </c>
      <c r="C50" s="15">
        <v>35532</v>
      </c>
      <c r="D50" s="15">
        <v>2800</v>
      </c>
      <c r="E50" s="15">
        <v>2070</v>
      </c>
      <c r="F50" s="13">
        <v>8</v>
      </c>
      <c r="G50" s="14">
        <v>36.11</v>
      </c>
      <c r="H50" s="13">
        <v>36018</v>
      </c>
      <c r="I50" s="13">
        <v>36017</v>
      </c>
      <c r="J50" s="13"/>
      <c r="K50" s="13"/>
      <c r="L50" s="13">
        <v>50258</v>
      </c>
      <c r="M50" s="13">
        <v>36020</v>
      </c>
      <c r="O50" s="8" t="str">
        <f t="shared" si="0"/>
        <v/>
      </c>
      <c r="P50" s="8"/>
      <c r="AO50" s="8" t="str">
        <f t="shared" si="1"/>
        <v/>
      </c>
      <c r="AP50" s="8" t="str">
        <f t="shared" si="2"/>
        <v/>
      </c>
      <c r="AQ50" s="8" t="str">
        <f t="shared" si="3"/>
        <v/>
      </c>
      <c r="AS50" s="8" t="str">
        <f t="shared" si="4"/>
        <v/>
      </c>
      <c r="AT50" s="8" t="str">
        <f t="shared" si="5"/>
        <v/>
      </c>
      <c r="AU50" s="8" t="str">
        <f t="shared" si="6"/>
        <v/>
      </c>
      <c r="AW50" s="8" t="str">
        <f t="shared" si="7"/>
        <v/>
      </c>
      <c r="AX50" s="8" t="str">
        <f t="shared" si="8"/>
        <v/>
      </c>
      <c r="AY50" s="8" t="str">
        <f t="shared" si="9"/>
        <v/>
      </c>
    </row>
    <row r="51" spans="1:51" x14ac:dyDescent="0.2">
      <c r="A51" s="15" t="s">
        <v>37</v>
      </c>
      <c r="B51" s="15">
        <v>3</v>
      </c>
      <c r="C51" s="15">
        <v>35531</v>
      </c>
      <c r="D51" s="15">
        <v>2800</v>
      </c>
      <c r="E51" s="15">
        <v>2070</v>
      </c>
      <c r="F51" s="13">
        <v>18</v>
      </c>
      <c r="G51" s="14">
        <v>71.290000000000006</v>
      </c>
      <c r="H51" s="13">
        <v>36018</v>
      </c>
      <c r="I51" s="13">
        <v>36017</v>
      </c>
      <c r="J51" s="13"/>
      <c r="K51" s="13"/>
      <c r="L51" s="13">
        <v>50258</v>
      </c>
      <c r="M51" s="13">
        <v>36020</v>
      </c>
      <c r="O51" s="8" t="str">
        <f t="shared" si="0"/>
        <v/>
      </c>
      <c r="P51" s="8"/>
      <c r="AO51" s="8" t="str">
        <f t="shared" si="1"/>
        <v/>
      </c>
      <c r="AP51" s="8" t="str">
        <f t="shared" si="2"/>
        <v/>
      </c>
      <c r="AQ51" s="8" t="str">
        <f t="shared" si="3"/>
        <v/>
      </c>
      <c r="AS51" s="8" t="str">
        <f t="shared" si="4"/>
        <v/>
      </c>
      <c r="AT51" s="8" t="str">
        <f t="shared" si="5"/>
        <v/>
      </c>
      <c r="AU51" s="8" t="str">
        <f t="shared" si="6"/>
        <v/>
      </c>
      <c r="AW51" s="8" t="str">
        <f t="shared" si="7"/>
        <v/>
      </c>
      <c r="AX51" s="8" t="str">
        <f t="shared" si="8"/>
        <v/>
      </c>
      <c r="AY51" s="8" t="str">
        <f t="shared" si="9"/>
        <v/>
      </c>
    </row>
    <row r="52" spans="1:51" x14ac:dyDescent="0.2">
      <c r="A52" s="15" t="s">
        <v>38</v>
      </c>
      <c r="B52" s="15">
        <v>3</v>
      </c>
      <c r="C52" s="15">
        <v>35533</v>
      </c>
      <c r="D52" s="15">
        <v>2800</v>
      </c>
      <c r="E52" s="15">
        <v>2070</v>
      </c>
      <c r="F52" s="13">
        <v>25</v>
      </c>
      <c r="G52" s="14">
        <v>93.5</v>
      </c>
      <c r="H52" s="13"/>
      <c r="I52" s="13"/>
      <c r="J52" s="13">
        <v>54385</v>
      </c>
      <c r="K52" s="13">
        <v>36019</v>
      </c>
      <c r="L52" s="13">
        <v>50258</v>
      </c>
      <c r="M52" s="13">
        <v>36020</v>
      </c>
      <c r="O52" s="8" t="str">
        <f t="shared" si="0"/>
        <v/>
      </c>
      <c r="P52" s="8"/>
      <c r="AO52" s="8" t="str">
        <f t="shared" si="1"/>
        <v/>
      </c>
      <c r="AP52" s="8" t="str">
        <f t="shared" si="2"/>
        <v/>
      </c>
      <c r="AQ52" s="8" t="str">
        <f t="shared" si="3"/>
        <v/>
      </c>
      <c r="AS52" s="8" t="str">
        <f t="shared" si="4"/>
        <v/>
      </c>
      <c r="AT52" s="8" t="str">
        <f t="shared" si="5"/>
        <v/>
      </c>
      <c r="AU52" s="8" t="str">
        <f t="shared" si="6"/>
        <v/>
      </c>
      <c r="AW52" s="8" t="str">
        <f t="shared" si="7"/>
        <v/>
      </c>
      <c r="AX52" s="8" t="str">
        <f t="shared" si="8"/>
        <v/>
      </c>
      <c r="AY52" s="8" t="str">
        <f t="shared" si="9"/>
        <v/>
      </c>
    </row>
    <row r="53" spans="1:51" x14ac:dyDescent="0.2">
      <c r="A53" s="15" t="s">
        <v>749</v>
      </c>
      <c r="B53" s="15">
        <v>3</v>
      </c>
      <c r="C53" s="15">
        <v>62683</v>
      </c>
      <c r="D53" s="15">
        <v>2800</v>
      </c>
      <c r="E53" s="15">
        <v>2070</v>
      </c>
      <c r="F53" s="13">
        <v>18</v>
      </c>
      <c r="G53" s="14">
        <v>71.290000000000006</v>
      </c>
      <c r="H53" s="13">
        <v>62892</v>
      </c>
      <c r="I53" s="13">
        <v>62894</v>
      </c>
      <c r="J53" s="13"/>
      <c r="K53" s="13"/>
      <c r="L53" s="13">
        <v>62893</v>
      </c>
      <c r="M53" s="13">
        <v>62895</v>
      </c>
      <c r="O53" s="8" t="str">
        <f t="shared" si="0"/>
        <v/>
      </c>
      <c r="P53" s="8"/>
    </row>
    <row r="54" spans="1:51" x14ac:dyDescent="0.2">
      <c r="A54" s="15" t="s">
        <v>41</v>
      </c>
      <c r="B54" s="15">
        <v>3</v>
      </c>
      <c r="C54" s="15">
        <v>35534</v>
      </c>
      <c r="D54" s="15">
        <v>2800</v>
      </c>
      <c r="E54" s="15">
        <v>2070</v>
      </c>
      <c r="F54" s="13">
        <v>18</v>
      </c>
      <c r="G54" s="14">
        <v>71.290000000000006</v>
      </c>
      <c r="H54" s="13">
        <v>36021</v>
      </c>
      <c r="I54" s="13">
        <v>36022</v>
      </c>
      <c r="J54" s="13"/>
      <c r="K54" s="13"/>
      <c r="L54" s="13">
        <v>50262</v>
      </c>
      <c r="M54" s="13">
        <v>36024</v>
      </c>
      <c r="O54" s="8" t="str">
        <f t="shared" si="0"/>
        <v/>
      </c>
      <c r="P54" s="8"/>
      <c r="AO54" s="8" t="str">
        <f t="shared" si="1"/>
        <v/>
      </c>
      <c r="AP54" s="8" t="str">
        <f t="shared" si="2"/>
        <v/>
      </c>
      <c r="AQ54" s="8" t="str">
        <f t="shared" si="3"/>
        <v/>
      </c>
      <c r="AS54" s="8" t="str">
        <f t="shared" si="4"/>
        <v/>
      </c>
      <c r="AT54" s="8" t="str">
        <f t="shared" si="5"/>
        <v/>
      </c>
      <c r="AU54" s="8" t="str">
        <f t="shared" si="6"/>
        <v/>
      </c>
      <c r="AW54" s="8" t="str">
        <f t="shared" si="7"/>
        <v/>
      </c>
      <c r="AX54" s="8" t="str">
        <f t="shared" si="8"/>
        <v/>
      </c>
      <c r="AY54" s="8" t="str">
        <f t="shared" si="9"/>
        <v/>
      </c>
    </row>
    <row r="55" spans="1:51" x14ac:dyDescent="0.2">
      <c r="A55" s="15" t="s">
        <v>43</v>
      </c>
      <c r="B55" s="15">
        <v>3</v>
      </c>
      <c r="C55" s="15">
        <v>35537</v>
      </c>
      <c r="D55" s="15">
        <v>2800</v>
      </c>
      <c r="E55" s="15">
        <v>2070</v>
      </c>
      <c r="F55" s="13">
        <v>18</v>
      </c>
      <c r="G55" s="14">
        <v>71.290000000000006</v>
      </c>
      <c r="H55" s="13">
        <v>36025</v>
      </c>
      <c r="I55" s="13">
        <v>36026</v>
      </c>
      <c r="J55" s="13"/>
      <c r="K55" s="13"/>
      <c r="L55" s="13">
        <v>50274</v>
      </c>
      <c r="M55" s="13">
        <v>36027</v>
      </c>
      <c r="O55" s="8" t="str">
        <f t="shared" si="0"/>
        <v/>
      </c>
      <c r="P55" s="8"/>
      <c r="AO55" s="8" t="str">
        <f t="shared" si="1"/>
        <v/>
      </c>
      <c r="AP55" s="8" t="str">
        <f t="shared" si="2"/>
        <v/>
      </c>
      <c r="AQ55" s="8" t="str">
        <f t="shared" si="3"/>
        <v/>
      </c>
      <c r="AS55" s="8" t="str">
        <f t="shared" si="4"/>
        <v/>
      </c>
      <c r="AT55" s="8" t="str">
        <f t="shared" si="5"/>
        <v/>
      </c>
      <c r="AU55" s="8" t="str">
        <f t="shared" si="6"/>
        <v/>
      </c>
      <c r="AW55" s="8" t="str">
        <f t="shared" si="7"/>
        <v/>
      </c>
      <c r="AX55" s="8" t="str">
        <f t="shared" si="8"/>
        <v/>
      </c>
      <c r="AY55" s="8" t="str">
        <f t="shared" si="9"/>
        <v/>
      </c>
    </row>
    <row r="56" spans="1:51" x14ac:dyDescent="0.2">
      <c r="A56" s="15" t="s">
        <v>113</v>
      </c>
      <c r="B56" s="15">
        <v>3</v>
      </c>
      <c r="C56" s="15">
        <v>49144</v>
      </c>
      <c r="D56" s="15">
        <v>2800</v>
      </c>
      <c r="E56" s="15">
        <v>2070</v>
      </c>
      <c r="F56" s="13">
        <v>18</v>
      </c>
      <c r="G56" s="14">
        <v>71.290000000000006</v>
      </c>
      <c r="H56" s="13">
        <v>49351</v>
      </c>
      <c r="I56" s="13">
        <v>49404</v>
      </c>
      <c r="J56" s="13"/>
      <c r="K56" s="13"/>
      <c r="L56" s="13">
        <v>50276</v>
      </c>
      <c r="M56" s="13">
        <v>49483</v>
      </c>
      <c r="O56" s="8" t="str">
        <f t="shared" si="0"/>
        <v/>
      </c>
      <c r="P56" s="8"/>
      <c r="AO56" s="8" t="str">
        <f t="shared" si="1"/>
        <v/>
      </c>
      <c r="AP56" s="8" t="str">
        <f t="shared" si="2"/>
        <v/>
      </c>
      <c r="AQ56" s="8" t="str">
        <f t="shared" si="3"/>
        <v/>
      </c>
      <c r="AS56" s="8" t="str">
        <f t="shared" si="4"/>
        <v/>
      </c>
      <c r="AT56" s="8" t="str">
        <f t="shared" si="5"/>
        <v/>
      </c>
      <c r="AU56" s="8" t="str">
        <f t="shared" si="6"/>
        <v/>
      </c>
      <c r="AW56" s="8" t="str">
        <f t="shared" si="7"/>
        <v/>
      </c>
      <c r="AX56" s="8" t="str">
        <f t="shared" si="8"/>
        <v/>
      </c>
      <c r="AY56" s="8" t="str">
        <f t="shared" si="9"/>
        <v/>
      </c>
    </row>
    <row r="57" spans="1:51" x14ac:dyDescent="0.2">
      <c r="A57" s="15" t="s">
        <v>303</v>
      </c>
      <c r="B57" s="15">
        <v>3</v>
      </c>
      <c r="C57" s="15">
        <v>58257</v>
      </c>
      <c r="D57" s="15">
        <v>2800</v>
      </c>
      <c r="E57" s="15">
        <v>2070</v>
      </c>
      <c r="F57" s="13">
        <v>18</v>
      </c>
      <c r="G57" s="14">
        <v>71.290000000000006</v>
      </c>
      <c r="H57" s="13">
        <v>58680</v>
      </c>
      <c r="I57" s="13">
        <v>58683</v>
      </c>
      <c r="J57" s="13"/>
      <c r="K57" s="13"/>
      <c r="L57" s="13">
        <v>58682</v>
      </c>
      <c r="M57" s="13">
        <v>58685</v>
      </c>
      <c r="O57" s="8" t="str">
        <f t="shared" si="0"/>
        <v/>
      </c>
      <c r="P57" s="8"/>
      <c r="AO57" s="8" t="str">
        <f t="shared" si="1"/>
        <v/>
      </c>
      <c r="AP57" s="8" t="str">
        <f t="shared" si="2"/>
        <v/>
      </c>
      <c r="AQ57" s="8" t="str">
        <f t="shared" si="3"/>
        <v/>
      </c>
      <c r="AS57" s="8" t="str">
        <f t="shared" si="4"/>
        <v/>
      </c>
      <c r="AT57" s="8" t="str">
        <f t="shared" si="5"/>
        <v/>
      </c>
      <c r="AU57" s="8" t="str">
        <f t="shared" si="6"/>
        <v/>
      </c>
      <c r="AW57" s="8" t="str">
        <f t="shared" si="7"/>
        <v/>
      </c>
      <c r="AX57" s="8" t="str">
        <f t="shared" si="8"/>
        <v/>
      </c>
      <c r="AY57" s="8" t="str">
        <f t="shared" si="9"/>
        <v/>
      </c>
    </row>
    <row r="58" spans="1:51" x14ac:dyDescent="0.2">
      <c r="A58" s="15" t="s">
        <v>304</v>
      </c>
      <c r="B58" s="15">
        <v>3</v>
      </c>
      <c r="C58" s="15">
        <v>55800</v>
      </c>
      <c r="D58" s="15">
        <v>2800</v>
      </c>
      <c r="E58" s="15">
        <v>2070</v>
      </c>
      <c r="F58" s="13">
        <v>18</v>
      </c>
      <c r="G58" s="14">
        <v>71.290000000000006</v>
      </c>
      <c r="H58" s="13">
        <v>58686</v>
      </c>
      <c r="I58" s="13">
        <v>58689</v>
      </c>
      <c r="J58" s="13"/>
      <c r="K58" s="13"/>
      <c r="L58" s="13">
        <v>58688</v>
      </c>
      <c r="M58" s="13">
        <v>58691</v>
      </c>
      <c r="O58" s="8" t="str">
        <f t="shared" si="0"/>
        <v/>
      </c>
      <c r="P58" s="8"/>
      <c r="AO58" s="8" t="str">
        <f t="shared" si="1"/>
        <v/>
      </c>
      <c r="AP58" s="8" t="str">
        <f t="shared" si="2"/>
        <v/>
      </c>
      <c r="AQ58" s="8" t="str">
        <f t="shared" si="3"/>
        <v/>
      </c>
      <c r="AS58" s="8" t="str">
        <f t="shared" si="4"/>
        <v/>
      </c>
      <c r="AT58" s="8" t="str">
        <f t="shared" si="5"/>
        <v/>
      </c>
      <c r="AU58" s="8" t="str">
        <f t="shared" si="6"/>
        <v/>
      </c>
      <c r="AW58" s="8" t="str">
        <f t="shared" si="7"/>
        <v/>
      </c>
      <c r="AX58" s="8" t="str">
        <f t="shared" si="8"/>
        <v/>
      </c>
      <c r="AY58" s="8" t="str">
        <f t="shared" si="9"/>
        <v/>
      </c>
    </row>
    <row r="59" spans="1:51" x14ac:dyDescent="0.2">
      <c r="A59" s="15" t="s">
        <v>305</v>
      </c>
      <c r="B59" s="15">
        <v>3</v>
      </c>
      <c r="C59" s="15">
        <v>58258</v>
      </c>
      <c r="D59" s="15">
        <v>2800</v>
      </c>
      <c r="E59" s="15">
        <v>2070</v>
      </c>
      <c r="F59" s="13">
        <v>18</v>
      </c>
      <c r="G59" s="14">
        <v>71.290000000000006</v>
      </c>
      <c r="H59" s="13">
        <v>58693</v>
      </c>
      <c r="I59" s="13">
        <v>58696</v>
      </c>
      <c r="J59" s="13"/>
      <c r="K59" s="13"/>
      <c r="L59" s="13">
        <v>58695</v>
      </c>
      <c r="M59" s="13">
        <v>58698</v>
      </c>
      <c r="O59" s="8" t="str">
        <f t="shared" si="0"/>
        <v/>
      </c>
      <c r="P59" s="8"/>
      <c r="AO59" s="8" t="str">
        <f t="shared" si="1"/>
        <v/>
      </c>
      <c r="AP59" s="8" t="str">
        <f t="shared" si="2"/>
        <v/>
      </c>
      <c r="AQ59" s="8" t="str">
        <f t="shared" si="3"/>
        <v/>
      </c>
      <c r="AS59" s="8" t="str">
        <f t="shared" si="4"/>
        <v/>
      </c>
      <c r="AT59" s="8" t="str">
        <f t="shared" si="5"/>
        <v/>
      </c>
      <c r="AU59" s="8" t="str">
        <f t="shared" si="6"/>
        <v/>
      </c>
      <c r="AW59" s="8" t="str">
        <f t="shared" si="7"/>
        <v/>
      </c>
      <c r="AX59" s="8" t="str">
        <f t="shared" si="8"/>
        <v/>
      </c>
      <c r="AY59" s="8" t="str">
        <f t="shared" si="9"/>
        <v/>
      </c>
    </row>
    <row r="60" spans="1:51" x14ac:dyDescent="0.2">
      <c r="A60" s="15" t="s">
        <v>44</v>
      </c>
      <c r="B60" s="15">
        <v>3</v>
      </c>
      <c r="C60" s="15">
        <v>35553</v>
      </c>
      <c r="D60" s="15">
        <v>2800</v>
      </c>
      <c r="E60" s="15">
        <v>2070</v>
      </c>
      <c r="F60" s="13">
        <v>18</v>
      </c>
      <c r="G60" s="14">
        <v>71.290000000000006</v>
      </c>
      <c r="H60" s="13">
        <v>36043</v>
      </c>
      <c r="I60" s="13">
        <v>36044</v>
      </c>
      <c r="J60" s="13"/>
      <c r="K60" s="13"/>
      <c r="L60" s="13">
        <v>50341</v>
      </c>
      <c r="M60" s="13">
        <v>36046</v>
      </c>
      <c r="O60" s="8" t="str">
        <f t="shared" si="0"/>
        <v/>
      </c>
      <c r="P60" s="8"/>
      <c r="AO60" s="8" t="str">
        <f t="shared" si="1"/>
        <v/>
      </c>
      <c r="AP60" s="8" t="str">
        <f t="shared" si="2"/>
        <v/>
      </c>
      <c r="AQ60" s="8" t="str">
        <f t="shared" si="3"/>
        <v/>
      </c>
      <c r="AS60" s="8" t="str">
        <f t="shared" si="4"/>
        <v/>
      </c>
      <c r="AT60" s="8" t="str">
        <f t="shared" si="5"/>
        <v/>
      </c>
      <c r="AU60" s="8" t="str">
        <f t="shared" si="6"/>
        <v/>
      </c>
      <c r="AW60" s="8" t="str">
        <f t="shared" si="7"/>
        <v/>
      </c>
      <c r="AX60" s="8" t="str">
        <f t="shared" si="8"/>
        <v/>
      </c>
      <c r="AY60" s="8" t="str">
        <f t="shared" si="9"/>
        <v/>
      </c>
    </row>
    <row r="61" spans="1:51" x14ac:dyDescent="0.2">
      <c r="A61" s="15" t="s">
        <v>45</v>
      </c>
      <c r="B61" s="15">
        <v>3</v>
      </c>
      <c r="C61" s="15">
        <v>35560</v>
      </c>
      <c r="D61" s="15">
        <v>2800</v>
      </c>
      <c r="E61" s="15">
        <v>2070</v>
      </c>
      <c r="F61" s="13">
        <v>18</v>
      </c>
      <c r="G61" s="14">
        <v>71.290000000000006</v>
      </c>
      <c r="H61" s="13">
        <v>36054</v>
      </c>
      <c r="I61" s="13">
        <v>36051</v>
      </c>
      <c r="J61" s="13"/>
      <c r="K61" s="13"/>
      <c r="L61" s="13">
        <v>50307</v>
      </c>
      <c r="M61" s="13">
        <v>36053</v>
      </c>
      <c r="O61" s="8" t="str">
        <f t="shared" si="0"/>
        <v/>
      </c>
      <c r="P61" s="8"/>
      <c r="AO61" s="8" t="str">
        <f t="shared" si="1"/>
        <v/>
      </c>
      <c r="AP61" s="8" t="str">
        <f t="shared" si="2"/>
        <v/>
      </c>
      <c r="AQ61" s="8" t="str">
        <f t="shared" si="3"/>
        <v/>
      </c>
      <c r="AS61" s="8" t="str">
        <f t="shared" si="4"/>
        <v/>
      </c>
      <c r="AT61" s="8" t="str">
        <f t="shared" si="5"/>
        <v/>
      </c>
      <c r="AU61" s="8" t="str">
        <f t="shared" si="6"/>
        <v/>
      </c>
      <c r="AW61" s="8" t="str">
        <f t="shared" si="7"/>
        <v/>
      </c>
      <c r="AX61" s="8" t="str">
        <f t="shared" si="8"/>
        <v/>
      </c>
      <c r="AY61" s="8" t="str">
        <f t="shared" si="9"/>
        <v/>
      </c>
    </row>
    <row r="62" spans="1:51" x14ac:dyDescent="0.2">
      <c r="A62" s="15" t="s">
        <v>306</v>
      </c>
      <c r="B62" s="15">
        <v>3</v>
      </c>
      <c r="C62" s="15">
        <v>28948</v>
      </c>
      <c r="D62" s="15">
        <v>2800</v>
      </c>
      <c r="E62" s="15">
        <v>2070</v>
      </c>
      <c r="F62" s="13">
        <v>18</v>
      </c>
      <c r="G62" s="14">
        <v>71.290000000000006</v>
      </c>
      <c r="H62" s="13">
        <v>55489</v>
      </c>
      <c r="I62" s="13">
        <v>37270</v>
      </c>
      <c r="J62" s="13"/>
      <c r="K62" s="13"/>
      <c r="L62" s="13">
        <v>58700</v>
      </c>
      <c r="M62" s="13">
        <v>58703</v>
      </c>
      <c r="O62" s="8" t="str">
        <f t="shared" si="0"/>
        <v/>
      </c>
      <c r="P62" s="8"/>
      <c r="AO62" s="8" t="str">
        <f t="shared" si="1"/>
        <v/>
      </c>
      <c r="AP62" s="8" t="str">
        <f t="shared" si="2"/>
        <v/>
      </c>
      <c r="AQ62" s="8" t="str">
        <f t="shared" si="3"/>
        <v/>
      </c>
      <c r="AS62" s="8" t="str">
        <f t="shared" si="4"/>
        <v/>
      </c>
      <c r="AT62" s="8" t="str">
        <f t="shared" si="5"/>
        <v/>
      </c>
      <c r="AU62" s="8" t="str">
        <f t="shared" si="6"/>
        <v/>
      </c>
      <c r="AW62" s="8" t="str">
        <f t="shared" si="7"/>
        <v/>
      </c>
      <c r="AX62" s="8" t="str">
        <f t="shared" si="8"/>
        <v/>
      </c>
      <c r="AY62" s="8" t="str">
        <f t="shared" si="9"/>
        <v/>
      </c>
    </row>
    <row r="63" spans="1:51" x14ac:dyDescent="0.2">
      <c r="A63" s="15" t="s">
        <v>307</v>
      </c>
      <c r="B63" s="15">
        <v>3</v>
      </c>
      <c r="C63" s="15">
        <v>55679</v>
      </c>
      <c r="D63" s="15">
        <v>2800</v>
      </c>
      <c r="E63" s="15">
        <v>2070</v>
      </c>
      <c r="F63" s="13">
        <v>18</v>
      </c>
      <c r="G63" s="14">
        <v>71.290000000000006</v>
      </c>
      <c r="H63" s="13">
        <v>58705</v>
      </c>
      <c r="I63" s="13">
        <v>58708</v>
      </c>
      <c r="J63" s="13"/>
      <c r="K63" s="13"/>
      <c r="L63" s="13">
        <v>58707</v>
      </c>
      <c r="M63" s="13">
        <v>50854</v>
      </c>
      <c r="O63" s="8" t="str">
        <f t="shared" si="0"/>
        <v/>
      </c>
      <c r="P63" s="8"/>
      <c r="AO63" s="8" t="str">
        <f t="shared" si="1"/>
        <v/>
      </c>
      <c r="AP63" s="8" t="str">
        <f t="shared" si="2"/>
        <v/>
      </c>
      <c r="AQ63" s="8" t="str">
        <f t="shared" si="3"/>
        <v/>
      </c>
      <c r="AS63" s="8" t="str">
        <f t="shared" si="4"/>
        <v/>
      </c>
      <c r="AT63" s="8" t="str">
        <f t="shared" si="5"/>
        <v/>
      </c>
      <c r="AU63" s="8" t="str">
        <f t="shared" si="6"/>
        <v/>
      </c>
      <c r="AW63" s="8" t="str">
        <f t="shared" si="7"/>
        <v/>
      </c>
      <c r="AX63" s="8" t="str">
        <f t="shared" si="8"/>
        <v/>
      </c>
      <c r="AY63" s="8" t="str">
        <f t="shared" si="9"/>
        <v/>
      </c>
    </row>
    <row r="64" spans="1:51" x14ac:dyDescent="0.2">
      <c r="A64" s="15" t="s">
        <v>308</v>
      </c>
      <c r="B64" s="15">
        <v>3</v>
      </c>
      <c r="C64" s="15">
        <v>58259</v>
      </c>
      <c r="D64" s="15">
        <v>2800</v>
      </c>
      <c r="E64" s="15">
        <v>2070</v>
      </c>
      <c r="F64" s="13">
        <v>18</v>
      </c>
      <c r="G64" s="14">
        <v>71.290000000000006</v>
      </c>
      <c r="H64" s="13">
        <v>58710</v>
      </c>
      <c r="I64" s="13">
        <v>58713</v>
      </c>
      <c r="J64" s="13"/>
      <c r="K64" s="13"/>
      <c r="L64" s="13">
        <v>58712</v>
      </c>
      <c r="M64" s="13">
        <v>58715</v>
      </c>
      <c r="O64" s="8" t="str">
        <f t="shared" si="0"/>
        <v/>
      </c>
      <c r="P64" s="8"/>
      <c r="AO64" s="8" t="str">
        <f t="shared" si="1"/>
        <v/>
      </c>
      <c r="AP64" s="8" t="str">
        <f t="shared" si="2"/>
        <v/>
      </c>
      <c r="AQ64" s="8" t="str">
        <f t="shared" si="3"/>
        <v/>
      </c>
      <c r="AS64" s="8" t="str">
        <f t="shared" si="4"/>
        <v/>
      </c>
      <c r="AT64" s="8" t="str">
        <f t="shared" si="5"/>
        <v/>
      </c>
      <c r="AU64" s="8" t="str">
        <f t="shared" si="6"/>
        <v/>
      </c>
      <c r="AW64" s="8" t="str">
        <f t="shared" si="7"/>
        <v/>
      </c>
      <c r="AX64" s="8" t="str">
        <f t="shared" si="8"/>
        <v/>
      </c>
      <c r="AY64" s="8" t="str">
        <f t="shared" si="9"/>
        <v/>
      </c>
    </row>
    <row r="65" spans="1:51" x14ac:dyDescent="0.2">
      <c r="A65" s="15" t="s">
        <v>46</v>
      </c>
      <c r="B65" s="15">
        <v>3</v>
      </c>
      <c r="C65" s="15">
        <v>34943</v>
      </c>
      <c r="D65" s="15">
        <v>2800</v>
      </c>
      <c r="E65" s="15">
        <v>2070</v>
      </c>
      <c r="F65" s="13">
        <v>18</v>
      </c>
      <c r="G65" s="14">
        <v>71.290000000000006</v>
      </c>
      <c r="H65" s="13">
        <v>36069</v>
      </c>
      <c r="I65" s="13">
        <v>36068</v>
      </c>
      <c r="J65" s="13"/>
      <c r="K65" s="13"/>
      <c r="L65" s="13">
        <v>50310</v>
      </c>
      <c r="M65" s="13">
        <v>36070</v>
      </c>
      <c r="O65" s="8" t="str">
        <f t="shared" si="0"/>
        <v/>
      </c>
      <c r="P65" s="8"/>
      <c r="AO65" s="8" t="str">
        <f t="shared" si="1"/>
        <v/>
      </c>
      <c r="AP65" s="8" t="str">
        <f t="shared" si="2"/>
        <v/>
      </c>
      <c r="AQ65" s="8" t="str">
        <f t="shared" si="3"/>
        <v/>
      </c>
      <c r="AS65" s="8" t="str">
        <f t="shared" si="4"/>
        <v/>
      </c>
      <c r="AT65" s="8" t="str">
        <f t="shared" si="5"/>
        <v/>
      </c>
      <c r="AU65" s="8" t="str">
        <f t="shared" si="6"/>
        <v/>
      </c>
      <c r="AW65" s="8" t="str">
        <f t="shared" si="7"/>
        <v/>
      </c>
      <c r="AX65" s="8" t="str">
        <f t="shared" si="8"/>
        <v/>
      </c>
      <c r="AY65" s="8" t="str">
        <f t="shared" si="9"/>
        <v/>
      </c>
    </row>
    <row r="66" spans="1:51" x14ac:dyDescent="0.2">
      <c r="A66" s="15" t="s">
        <v>309</v>
      </c>
      <c r="B66" s="15">
        <v>3</v>
      </c>
      <c r="C66" s="15">
        <v>46346</v>
      </c>
      <c r="D66" s="15">
        <v>2800</v>
      </c>
      <c r="E66" s="15">
        <v>2070</v>
      </c>
      <c r="F66" s="13">
        <v>18</v>
      </c>
      <c r="G66" s="14">
        <v>71.290000000000006</v>
      </c>
      <c r="H66" s="13">
        <v>44848</v>
      </c>
      <c r="I66" s="13">
        <v>58718</v>
      </c>
      <c r="J66" s="13"/>
      <c r="K66" s="13"/>
      <c r="L66" s="13">
        <v>58717</v>
      </c>
      <c r="M66" s="13">
        <v>58719</v>
      </c>
      <c r="O66" s="8" t="str">
        <f t="shared" si="0"/>
        <v/>
      </c>
      <c r="P66" s="8"/>
      <c r="AO66" s="8" t="str">
        <f t="shared" si="1"/>
        <v/>
      </c>
      <c r="AP66" s="8" t="str">
        <f t="shared" si="2"/>
        <v/>
      </c>
      <c r="AQ66" s="8" t="str">
        <f t="shared" si="3"/>
        <v/>
      </c>
      <c r="AS66" s="8" t="str">
        <f t="shared" si="4"/>
        <v/>
      </c>
      <c r="AT66" s="8" t="str">
        <f t="shared" si="5"/>
        <v/>
      </c>
      <c r="AU66" s="8" t="str">
        <f t="shared" si="6"/>
        <v/>
      </c>
      <c r="AW66" s="8" t="str">
        <f t="shared" si="7"/>
        <v/>
      </c>
      <c r="AX66" s="8" t="str">
        <f t="shared" si="8"/>
        <v/>
      </c>
      <c r="AY66" s="8" t="str">
        <f t="shared" si="9"/>
        <v/>
      </c>
    </row>
    <row r="67" spans="1:51" x14ac:dyDescent="0.2">
      <c r="A67" s="15" t="s">
        <v>310</v>
      </c>
      <c r="B67" s="15">
        <v>3</v>
      </c>
      <c r="C67" s="15">
        <v>58205</v>
      </c>
      <c r="D67" s="15">
        <v>2800</v>
      </c>
      <c r="E67" s="15">
        <v>2070</v>
      </c>
      <c r="F67" s="13">
        <v>18</v>
      </c>
      <c r="G67" s="14">
        <v>71.290000000000006</v>
      </c>
      <c r="H67" s="13">
        <v>58720</v>
      </c>
      <c r="I67" s="13">
        <v>58723</v>
      </c>
      <c r="J67" s="13"/>
      <c r="K67" s="13"/>
      <c r="L67" s="13">
        <v>58722</v>
      </c>
      <c r="M67" s="13">
        <v>58725</v>
      </c>
      <c r="O67" s="8" t="str">
        <f t="shared" si="0"/>
        <v/>
      </c>
      <c r="P67" s="8"/>
      <c r="AO67" s="8" t="str">
        <f t="shared" si="1"/>
        <v/>
      </c>
      <c r="AP67" s="8" t="str">
        <f t="shared" si="2"/>
        <v/>
      </c>
      <c r="AQ67" s="8" t="str">
        <f t="shared" si="3"/>
        <v/>
      </c>
      <c r="AS67" s="8" t="str">
        <f t="shared" si="4"/>
        <v/>
      </c>
      <c r="AT67" s="8" t="str">
        <f t="shared" si="5"/>
        <v/>
      </c>
      <c r="AU67" s="8" t="str">
        <f t="shared" si="6"/>
        <v/>
      </c>
      <c r="AW67" s="8" t="str">
        <f t="shared" si="7"/>
        <v/>
      </c>
      <c r="AX67" s="8" t="str">
        <f t="shared" si="8"/>
        <v/>
      </c>
      <c r="AY67" s="8" t="str">
        <f t="shared" si="9"/>
        <v/>
      </c>
    </row>
    <row r="68" spans="1:51" x14ac:dyDescent="0.2">
      <c r="A68" s="15" t="s">
        <v>311</v>
      </c>
      <c r="B68" s="15">
        <v>3</v>
      </c>
      <c r="C68" s="15">
        <v>58260</v>
      </c>
      <c r="D68" s="15">
        <v>2800</v>
      </c>
      <c r="E68" s="15">
        <v>2070</v>
      </c>
      <c r="F68" s="13">
        <v>18</v>
      </c>
      <c r="G68" s="14">
        <v>71.290000000000006</v>
      </c>
      <c r="H68" s="13">
        <v>58727</v>
      </c>
      <c r="I68" s="13">
        <v>58730</v>
      </c>
      <c r="J68" s="13"/>
      <c r="K68" s="13"/>
      <c r="L68" s="13">
        <v>58729</v>
      </c>
      <c r="M68" s="13">
        <v>58732</v>
      </c>
      <c r="O68" s="8" t="str">
        <f t="shared" si="0"/>
        <v/>
      </c>
      <c r="P68" s="8"/>
      <c r="AO68" s="8" t="str">
        <f t="shared" si="1"/>
        <v/>
      </c>
      <c r="AP68" s="8" t="str">
        <f t="shared" si="2"/>
        <v/>
      </c>
      <c r="AQ68" s="8" t="str">
        <f t="shared" si="3"/>
        <v/>
      </c>
      <c r="AS68" s="8" t="str">
        <f t="shared" si="4"/>
        <v/>
      </c>
      <c r="AT68" s="8" t="str">
        <f t="shared" si="5"/>
        <v/>
      </c>
      <c r="AU68" s="8" t="str">
        <f t="shared" si="6"/>
        <v/>
      </c>
      <c r="AW68" s="8" t="str">
        <f t="shared" si="7"/>
        <v/>
      </c>
      <c r="AX68" s="8" t="str">
        <f t="shared" si="8"/>
        <v/>
      </c>
      <c r="AY68" s="8" t="str">
        <f t="shared" si="9"/>
        <v/>
      </c>
    </row>
    <row r="69" spans="1:51" x14ac:dyDescent="0.2">
      <c r="A69" s="15" t="s">
        <v>312</v>
      </c>
      <c r="B69" s="15">
        <v>3</v>
      </c>
      <c r="C69" s="15">
        <v>58261</v>
      </c>
      <c r="D69" s="15">
        <v>2800</v>
      </c>
      <c r="E69" s="15">
        <v>2070</v>
      </c>
      <c r="F69" s="13">
        <v>18</v>
      </c>
      <c r="G69" s="14">
        <v>71.290000000000006</v>
      </c>
      <c r="H69" s="13">
        <v>58733</v>
      </c>
      <c r="I69" s="13">
        <v>58736</v>
      </c>
      <c r="J69" s="13"/>
      <c r="K69" s="13"/>
      <c r="L69" s="13">
        <v>58735</v>
      </c>
      <c r="M69" s="13">
        <v>58738</v>
      </c>
      <c r="O69" s="8" t="str">
        <f t="shared" ref="O69:O132" si="10">IF(N69&gt;25,"PAZI","")</f>
        <v/>
      </c>
      <c r="P69" s="8"/>
      <c r="AO69" s="8" t="str">
        <f t="shared" si="1"/>
        <v/>
      </c>
      <c r="AP69" s="8" t="str">
        <f t="shared" si="2"/>
        <v/>
      </c>
      <c r="AQ69" s="8" t="str">
        <f t="shared" si="3"/>
        <v/>
      </c>
      <c r="AS69" s="8" t="str">
        <f t="shared" si="4"/>
        <v/>
      </c>
      <c r="AT69" s="8" t="str">
        <f t="shared" si="5"/>
        <v/>
      </c>
      <c r="AU69" s="8" t="str">
        <f t="shared" si="6"/>
        <v/>
      </c>
      <c r="AW69" s="8" t="str">
        <f t="shared" si="7"/>
        <v/>
      </c>
      <c r="AX69" s="8" t="str">
        <f t="shared" si="8"/>
        <v/>
      </c>
      <c r="AY69" s="8" t="str">
        <f t="shared" si="9"/>
        <v/>
      </c>
    </row>
    <row r="70" spans="1:51" x14ac:dyDescent="0.2">
      <c r="A70" s="15" t="s">
        <v>49</v>
      </c>
      <c r="B70" s="15">
        <v>3</v>
      </c>
      <c r="C70" s="15">
        <v>31995</v>
      </c>
      <c r="D70" s="15">
        <v>2800</v>
      </c>
      <c r="E70" s="15">
        <v>2070</v>
      </c>
      <c r="F70" s="13">
        <v>8</v>
      </c>
      <c r="G70" s="14">
        <v>36.11</v>
      </c>
      <c r="H70" s="13">
        <v>27682</v>
      </c>
      <c r="I70" s="13">
        <v>25818</v>
      </c>
      <c r="J70" s="13"/>
      <c r="K70" s="13"/>
      <c r="L70" s="13">
        <v>50313</v>
      </c>
      <c r="M70" s="13">
        <v>28307</v>
      </c>
      <c r="O70" s="8" t="str">
        <f t="shared" si="10"/>
        <v/>
      </c>
      <c r="P70" s="8"/>
      <c r="AO70" s="8" t="str">
        <f t="shared" si="1"/>
        <v/>
      </c>
      <c r="AP70" s="8" t="str">
        <f t="shared" si="2"/>
        <v/>
      </c>
      <c r="AQ70" s="8" t="str">
        <f t="shared" si="3"/>
        <v/>
      </c>
      <c r="AS70" s="8" t="str">
        <f t="shared" si="4"/>
        <v/>
      </c>
      <c r="AT70" s="8" t="str">
        <f t="shared" si="5"/>
        <v/>
      </c>
      <c r="AU70" s="8" t="str">
        <f t="shared" si="6"/>
        <v/>
      </c>
      <c r="AW70" s="8" t="str">
        <f t="shared" si="7"/>
        <v/>
      </c>
      <c r="AX70" s="8" t="str">
        <f t="shared" si="8"/>
        <v/>
      </c>
      <c r="AY70" s="8" t="str">
        <f t="shared" si="9"/>
        <v/>
      </c>
    </row>
    <row r="71" spans="1:51" x14ac:dyDescent="0.2">
      <c r="A71" s="15" t="s">
        <v>51</v>
      </c>
      <c r="B71" s="15">
        <v>3</v>
      </c>
      <c r="C71" s="15">
        <v>25817</v>
      </c>
      <c r="D71" s="15">
        <v>2800</v>
      </c>
      <c r="E71" s="15">
        <v>2070</v>
      </c>
      <c r="F71" s="13">
        <v>18</v>
      </c>
      <c r="G71" s="14">
        <v>71.290000000000006</v>
      </c>
      <c r="H71" s="13">
        <v>27682</v>
      </c>
      <c r="I71" s="13">
        <v>25818</v>
      </c>
      <c r="J71" s="13"/>
      <c r="K71" s="13"/>
      <c r="L71" s="13">
        <v>50313</v>
      </c>
      <c r="M71" s="13">
        <v>28307</v>
      </c>
      <c r="O71" s="8" t="str">
        <f t="shared" si="10"/>
        <v/>
      </c>
      <c r="P71" s="8"/>
      <c r="AO71" s="8" t="str">
        <f t="shared" si="1"/>
        <v/>
      </c>
      <c r="AP71" s="8" t="str">
        <f t="shared" si="2"/>
        <v/>
      </c>
      <c r="AQ71" s="8" t="str">
        <f t="shared" si="3"/>
        <v/>
      </c>
      <c r="AS71" s="8" t="str">
        <f t="shared" si="4"/>
        <v/>
      </c>
      <c r="AT71" s="8" t="str">
        <f t="shared" si="5"/>
        <v/>
      </c>
      <c r="AU71" s="8" t="str">
        <f t="shared" si="6"/>
        <v/>
      </c>
      <c r="AW71" s="8" t="str">
        <f t="shared" si="7"/>
        <v/>
      </c>
      <c r="AX71" s="8" t="str">
        <f t="shared" si="8"/>
        <v/>
      </c>
      <c r="AY71" s="8" t="str">
        <f t="shared" si="9"/>
        <v/>
      </c>
    </row>
    <row r="72" spans="1:51" x14ac:dyDescent="0.2">
      <c r="A72" s="15" t="s">
        <v>313</v>
      </c>
      <c r="B72" s="15">
        <v>3</v>
      </c>
      <c r="C72" s="15">
        <v>32075</v>
      </c>
      <c r="D72" s="15">
        <v>2800</v>
      </c>
      <c r="E72" s="15">
        <v>2070</v>
      </c>
      <c r="F72" s="13">
        <v>25</v>
      </c>
      <c r="G72" s="14">
        <v>93.5</v>
      </c>
      <c r="H72" s="13"/>
      <c r="I72" s="13"/>
      <c r="J72" s="13">
        <v>54386</v>
      </c>
      <c r="K72" s="13">
        <v>36075</v>
      </c>
      <c r="L72" s="13">
        <v>50313</v>
      </c>
      <c r="M72" s="13">
        <v>28307</v>
      </c>
      <c r="O72" s="8" t="str">
        <f t="shared" si="10"/>
        <v/>
      </c>
      <c r="P72" s="8"/>
      <c r="AO72" s="8" t="str">
        <f t="shared" si="1"/>
        <v/>
      </c>
      <c r="AP72" s="8" t="str">
        <f t="shared" si="2"/>
        <v/>
      </c>
      <c r="AQ72" s="8" t="str">
        <f t="shared" si="3"/>
        <v/>
      </c>
      <c r="AS72" s="8" t="str">
        <f t="shared" si="4"/>
        <v/>
      </c>
      <c r="AT72" s="8" t="str">
        <f t="shared" si="5"/>
        <v/>
      </c>
      <c r="AU72" s="8" t="str">
        <f t="shared" si="6"/>
        <v/>
      </c>
      <c r="AW72" s="8" t="str">
        <f t="shared" si="7"/>
        <v/>
      </c>
      <c r="AX72" s="8" t="str">
        <f t="shared" si="8"/>
        <v/>
      </c>
      <c r="AY72" s="8" t="str">
        <f t="shared" si="9"/>
        <v/>
      </c>
    </row>
    <row r="73" spans="1:51" x14ac:dyDescent="0.2">
      <c r="A73" s="15" t="s">
        <v>314</v>
      </c>
      <c r="B73" s="15">
        <v>3</v>
      </c>
      <c r="C73" s="15">
        <v>55365</v>
      </c>
      <c r="D73" s="15">
        <v>2800</v>
      </c>
      <c r="E73" s="15">
        <v>2070</v>
      </c>
      <c r="F73" s="13">
        <v>8</v>
      </c>
      <c r="G73" s="14">
        <v>36.11</v>
      </c>
      <c r="H73" s="13">
        <v>58740</v>
      </c>
      <c r="I73" s="13">
        <v>58743</v>
      </c>
      <c r="J73" s="13"/>
      <c r="K73" s="13"/>
      <c r="L73" s="13">
        <v>58742</v>
      </c>
      <c r="M73" s="13">
        <v>58745</v>
      </c>
      <c r="O73" s="8" t="str">
        <f t="shared" si="10"/>
        <v/>
      </c>
      <c r="P73" s="8"/>
      <c r="AO73" s="8" t="str">
        <f t="shared" si="1"/>
        <v/>
      </c>
      <c r="AP73" s="8" t="str">
        <f t="shared" si="2"/>
        <v/>
      </c>
      <c r="AQ73" s="8" t="str">
        <f t="shared" si="3"/>
        <v/>
      </c>
      <c r="AS73" s="8" t="str">
        <f t="shared" si="4"/>
        <v/>
      </c>
      <c r="AT73" s="8" t="str">
        <f t="shared" si="5"/>
        <v/>
      </c>
      <c r="AU73" s="8" t="str">
        <f t="shared" si="6"/>
        <v/>
      </c>
      <c r="AW73" s="8" t="str">
        <f t="shared" si="7"/>
        <v/>
      </c>
      <c r="AX73" s="8" t="str">
        <f t="shared" si="8"/>
        <v/>
      </c>
      <c r="AY73" s="8" t="str">
        <f t="shared" si="9"/>
        <v/>
      </c>
    </row>
    <row r="74" spans="1:51" x14ac:dyDescent="0.2">
      <c r="A74" s="15" t="s">
        <v>315</v>
      </c>
      <c r="B74" s="15">
        <v>3</v>
      </c>
      <c r="C74" s="15">
        <v>54568</v>
      </c>
      <c r="D74" s="15">
        <v>2800</v>
      </c>
      <c r="E74" s="15">
        <v>2070</v>
      </c>
      <c r="F74" s="13">
        <v>18</v>
      </c>
      <c r="G74" s="14">
        <v>71.290000000000006</v>
      </c>
      <c r="H74" s="13">
        <v>58740</v>
      </c>
      <c r="I74" s="13">
        <v>58743</v>
      </c>
      <c r="J74" s="13"/>
      <c r="K74" s="13"/>
      <c r="L74" s="13">
        <v>58742</v>
      </c>
      <c r="M74" s="13">
        <v>58745</v>
      </c>
      <c r="O74" s="8" t="str">
        <f t="shared" si="10"/>
        <v/>
      </c>
      <c r="P74" s="8"/>
      <c r="AO74" s="8" t="str">
        <f t="shared" si="1"/>
        <v/>
      </c>
      <c r="AP74" s="8" t="str">
        <f t="shared" si="2"/>
        <v/>
      </c>
      <c r="AQ74" s="8" t="str">
        <f t="shared" si="3"/>
        <v/>
      </c>
      <c r="AS74" s="8" t="str">
        <f t="shared" si="4"/>
        <v/>
      </c>
      <c r="AT74" s="8" t="str">
        <f t="shared" si="5"/>
        <v/>
      </c>
      <c r="AU74" s="8" t="str">
        <f t="shared" si="6"/>
        <v/>
      </c>
      <c r="AW74" s="8" t="str">
        <f t="shared" si="7"/>
        <v/>
      </c>
      <c r="AX74" s="8" t="str">
        <f t="shared" si="8"/>
        <v/>
      </c>
      <c r="AY74" s="8" t="str">
        <f t="shared" si="9"/>
        <v/>
      </c>
    </row>
    <row r="75" spans="1:51" x14ac:dyDescent="0.2">
      <c r="A75" s="15" t="s">
        <v>316</v>
      </c>
      <c r="B75" s="15">
        <v>3</v>
      </c>
      <c r="C75" s="15">
        <v>54569</v>
      </c>
      <c r="D75" s="15">
        <v>2800</v>
      </c>
      <c r="E75" s="15">
        <v>2070</v>
      </c>
      <c r="F75" s="13">
        <v>25</v>
      </c>
      <c r="G75" s="14">
        <v>93.5</v>
      </c>
      <c r="H75" s="13"/>
      <c r="I75" s="13"/>
      <c r="J75" s="13">
        <v>58741</v>
      </c>
      <c r="K75" s="13">
        <v>58744</v>
      </c>
      <c r="L75" s="13">
        <v>58742</v>
      </c>
      <c r="M75" s="13">
        <v>58745</v>
      </c>
      <c r="O75" s="8" t="str">
        <f t="shared" si="10"/>
        <v/>
      </c>
      <c r="P75" s="8"/>
      <c r="AO75" s="8" t="str">
        <f t="shared" si="1"/>
        <v/>
      </c>
      <c r="AP75" s="8" t="str">
        <f t="shared" si="2"/>
        <v/>
      </c>
      <c r="AQ75" s="8" t="str">
        <f t="shared" si="3"/>
        <v/>
      </c>
      <c r="AS75" s="8" t="str">
        <f t="shared" si="4"/>
        <v/>
      </c>
      <c r="AT75" s="8" t="str">
        <f t="shared" si="5"/>
        <v/>
      </c>
      <c r="AU75" s="8" t="str">
        <f t="shared" si="6"/>
        <v/>
      </c>
      <c r="AW75" s="8" t="str">
        <f t="shared" si="7"/>
        <v/>
      </c>
      <c r="AX75" s="8" t="str">
        <f t="shared" si="8"/>
        <v/>
      </c>
      <c r="AY75" s="8" t="str">
        <f t="shared" si="9"/>
        <v/>
      </c>
    </row>
    <row r="76" spans="1:51" x14ac:dyDescent="0.2">
      <c r="A76" s="15" t="s">
        <v>55</v>
      </c>
      <c r="B76" s="15">
        <v>3</v>
      </c>
      <c r="C76" s="15">
        <v>35578</v>
      </c>
      <c r="D76" s="15">
        <v>2800</v>
      </c>
      <c r="E76" s="15">
        <v>2070</v>
      </c>
      <c r="F76" s="13">
        <v>18</v>
      </c>
      <c r="G76" s="14">
        <v>71.290000000000006</v>
      </c>
      <c r="H76" s="13">
        <v>36083</v>
      </c>
      <c r="I76" s="13">
        <v>36080</v>
      </c>
      <c r="J76" s="13"/>
      <c r="K76" s="13"/>
      <c r="L76" s="13">
        <v>50314</v>
      </c>
      <c r="M76" s="13">
        <v>36081</v>
      </c>
      <c r="O76" s="8" t="str">
        <f t="shared" si="10"/>
        <v/>
      </c>
      <c r="P76" s="8"/>
      <c r="AO76" s="8" t="str">
        <f t="shared" si="1"/>
        <v/>
      </c>
      <c r="AP76" s="8" t="str">
        <f t="shared" si="2"/>
        <v/>
      </c>
      <c r="AQ76" s="8" t="str">
        <f t="shared" si="3"/>
        <v/>
      </c>
      <c r="AS76" s="8" t="str">
        <f t="shared" si="4"/>
        <v/>
      </c>
      <c r="AT76" s="8" t="str">
        <f t="shared" si="5"/>
        <v/>
      </c>
      <c r="AU76" s="8" t="str">
        <f t="shared" si="6"/>
        <v/>
      </c>
      <c r="AW76" s="8" t="str">
        <f t="shared" si="7"/>
        <v/>
      </c>
      <c r="AX76" s="8" t="str">
        <f t="shared" si="8"/>
        <v/>
      </c>
      <c r="AY76" s="8" t="str">
        <f t="shared" si="9"/>
        <v/>
      </c>
    </row>
    <row r="77" spans="1:51" x14ac:dyDescent="0.2">
      <c r="A77" s="15" t="s">
        <v>57</v>
      </c>
      <c r="B77" s="15">
        <v>3</v>
      </c>
      <c r="C77" s="15">
        <v>35582</v>
      </c>
      <c r="D77" s="15">
        <v>2800</v>
      </c>
      <c r="E77" s="15">
        <v>2070</v>
      </c>
      <c r="F77" s="13">
        <v>8</v>
      </c>
      <c r="G77" s="14">
        <v>36.11</v>
      </c>
      <c r="H77" s="13">
        <v>36085</v>
      </c>
      <c r="I77" s="13">
        <v>36087</v>
      </c>
      <c r="J77" s="13"/>
      <c r="K77" s="13"/>
      <c r="L77" s="13">
        <v>50315</v>
      </c>
      <c r="M77" s="13">
        <v>36084</v>
      </c>
      <c r="O77" s="8" t="str">
        <f t="shared" si="10"/>
        <v/>
      </c>
      <c r="P77" s="8"/>
      <c r="AO77" s="8" t="str">
        <f t="shared" si="1"/>
        <v/>
      </c>
      <c r="AP77" s="8" t="str">
        <f t="shared" si="2"/>
        <v/>
      </c>
      <c r="AQ77" s="8" t="str">
        <f t="shared" si="3"/>
        <v/>
      </c>
      <c r="AS77" s="8" t="str">
        <f t="shared" si="4"/>
        <v/>
      </c>
      <c r="AT77" s="8" t="str">
        <f t="shared" si="5"/>
        <v/>
      </c>
      <c r="AU77" s="8" t="str">
        <f t="shared" si="6"/>
        <v/>
      </c>
      <c r="AW77" s="8" t="str">
        <f t="shared" si="7"/>
        <v/>
      </c>
      <c r="AX77" s="8" t="str">
        <f t="shared" si="8"/>
        <v/>
      </c>
      <c r="AY77" s="8" t="str">
        <f t="shared" si="9"/>
        <v/>
      </c>
    </row>
    <row r="78" spans="1:51" x14ac:dyDescent="0.2">
      <c r="A78" s="15" t="s">
        <v>59</v>
      </c>
      <c r="B78" s="15">
        <v>3</v>
      </c>
      <c r="C78" s="15">
        <v>36651</v>
      </c>
      <c r="D78" s="15">
        <v>2800</v>
      </c>
      <c r="E78" s="15">
        <v>2070</v>
      </c>
      <c r="F78" s="13">
        <v>16</v>
      </c>
      <c r="G78" s="14">
        <v>64.45</v>
      </c>
      <c r="H78" s="13">
        <v>36085</v>
      </c>
      <c r="I78" s="13">
        <v>36087</v>
      </c>
      <c r="J78" s="13"/>
      <c r="K78" s="13"/>
      <c r="L78" s="13">
        <v>50315</v>
      </c>
      <c r="M78" s="13">
        <v>36084</v>
      </c>
      <c r="O78" s="8" t="str">
        <f t="shared" si="10"/>
        <v/>
      </c>
      <c r="P78" s="8"/>
      <c r="AO78" s="8" t="str">
        <f t="shared" si="1"/>
        <v/>
      </c>
      <c r="AP78" s="8" t="str">
        <f t="shared" si="2"/>
        <v/>
      </c>
      <c r="AQ78" s="8" t="str">
        <f t="shared" si="3"/>
        <v/>
      </c>
      <c r="AS78" s="8" t="str">
        <f t="shared" si="4"/>
        <v/>
      </c>
      <c r="AT78" s="8" t="str">
        <f t="shared" si="5"/>
        <v/>
      </c>
      <c r="AU78" s="8" t="str">
        <f t="shared" si="6"/>
        <v/>
      </c>
      <c r="AW78" s="8" t="str">
        <f t="shared" si="7"/>
        <v/>
      </c>
      <c r="AX78" s="8" t="str">
        <f t="shared" si="8"/>
        <v/>
      </c>
      <c r="AY78" s="8" t="str">
        <f t="shared" si="9"/>
        <v/>
      </c>
    </row>
    <row r="79" spans="1:51" x14ac:dyDescent="0.2">
      <c r="A79" s="15" t="s">
        <v>61</v>
      </c>
      <c r="B79" s="15">
        <v>3</v>
      </c>
      <c r="C79" s="15">
        <v>35581</v>
      </c>
      <c r="D79" s="15">
        <v>2800</v>
      </c>
      <c r="E79" s="15">
        <v>2070</v>
      </c>
      <c r="F79" s="13">
        <v>18</v>
      </c>
      <c r="G79" s="14">
        <v>71.290000000000006</v>
      </c>
      <c r="H79" s="13">
        <v>36085</v>
      </c>
      <c r="I79" s="13">
        <v>36087</v>
      </c>
      <c r="J79" s="13"/>
      <c r="K79" s="13"/>
      <c r="L79" s="13">
        <v>50315</v>
      </c>
      <c r="M79" s="13">
        <v>36084</v>
      </c>
      <c r="O79" s="8" t="str">
        <f t="shared" si="10"/>
        <v/>
      </c>
      <c r="P79" s="8"/>
      <c r="AO79" s="8" t="str">
        <f t="shared" si="1"/>
        <v/>
      </c>
      <c r="AP79" s="8" t="str">
        <f t="shared" si="2"/>
        <v/>
      </c>
      <c r="AQ79" s="8" t="str">
        <f t="shared" si="3"/>
        <v/>
      </c>
      <c r="AS79" s="8" t="str">
        <f t="shared" si="4"/>
        <v/>
      </c>
      <c r="AT79" s="8" t="str">
        <f t="shared" si="5"/>
        <v/>
      </c>
      <c r="AU79" s="8" t="str">
        <f t="shared" si="6"/>
        <v/>
      </c>
      <c r="AW79" s="8" t="str">
        <f t="shared" si="7"/>
        <v/>
      </c>
      <c r="AX79" s="8" t="str">
        <f t="shared" si="8"/>
        <v/>
      </c>
      <c r="AY79" s="8" t="str">
        <f t="shared" si="9"/>
        <v/>
      </c>
    </row>
    <row r="80" spans="1:51" x14ac:dyDescent="0.2">
      <c r="A80" s="15" t="s">
        <v>63</v>
      </c>
      <c r="B80" s="15">
        <v>3</v>
      </c>
      <c r="C80" s="15">
        <v>35583</v>
      </c>
      <c r="D80" s="15">
        <v>2800</v>
      </c>
      <c r="E80" s="15">
        <v>2070</v>
      </c>
      <c r="F80" s="13">
        <v>25</v>
      </c>
      <c r="G80" s="14">
        <v>93.5</v>
      </c>
      <c r="H80" s="13"/>
      <c r="I80" s="13"/>
      <c r="J80" s="13">
        <v>53756</v>
      </c>
      <c r="K80" s="13">
        <v>36086</v>
      </c>
      <c r="L80" s="13">
        <v>50315</v>
      </c>
      <c r="M80" s="13">
        <v>36084</v>
      </c>
      <c r="O80" s="8" t="str">
        <f t="shared" si="10"/>
        <v/>
      </c>
      <c r="P80" s="8"/>
      <c r="AO80" s="8" t="str">
        <f t="shared" si="1"/>
        <v/>
      </c>
      <c r="AP80" s="8" t="str">
        <f t="shared" si="2"/>
        <v/>
      </c>
      <c r="AQ80" s="8" t="str">
        <f t="shared" si="3"/>
        <v/>
      </c>
      <c r="AS80" s="8" t="str">
        <f t="shared" si="4"/>
        <v/>
      </c>
      <c r="AT80" s="8" t="str">
        <f t="shared" si="5"/>
        <v/>
      </c>
      <c r="AU80" s="8" t="str">
        <f t="shared" si="6"/>
        <v/>
      </c>
      <c r="AW80" s="8" t="str">
        <f t="shared" si="7"/>
        <v/>
      </c>
      <c r="AX80" s="8" t="str">
        <f t="shared" si="8"/>
        <v/>
      </c>
      <c r="AY80" s="8" t="str">
        <f t="shared" si="9"/>
        <v/>
      </c>
    </row>
    <row r="81" spans="1:51" x14ac:dyDescent="0.2">
      <c r="A81" s="15" t="s">
        <v>65</v>
      </c>
      <c r="B81" s="15">
        <v>3</v>
      </c>
      <c r="C81" s="15">
        <v>35584</v>
      </c>
      <c r="D81" s="15">
        <v>2800</v>
      </c>
      <c r="E81" s="15">
        <v>2070</v>
      </c>
      <c r="F81" s="13">
        <v>8</v>
      </c>
      <c r="G81" s="14">
        <v>36.11</v>
      </c>
      <c r="H81" s="13">
        <v>20569</v>
      </c>
      <c r="I81" s="13">
        <v>19377</v>
      </c>
      <c r="J81" s="13"/>
      <c r="K81" s="13"/>
      <c r="L81" s="13">
        <v>50316</v>
      </c>
      <c r="M81" s="13">
        <v>21192</v>
      </c>
      <c r="O81" s="8" t="str">
        <f t="shared" si="10"/>
        <v/>
      </c>
      <c r="P81" s="8"/>
      <c r="AO81" s="8" t="str">
        <f t="shared" ref="AO81:AO147" si="11">IF(W81&lt;&gt;"",O81,"")</f>
        <v/>
      </c>
      <c r="AP81" s="8" t="str">
        <f t="shared" ref="AP81:AP147" si="12">IF(W81&lt;&gt;"",V81,"")</f>
        <v/>
      </c>
      <c r="AQ81" s="8" t="str">
        <f t="shared" ref="AQ81:AQ147" si="13">IF(W81&lt;&gt;"",W81,"")</f>
        <v/>
      </c>
      <c r="AS81" s="8" t="str">
        <f t="shared" ref="AS81:AS147" si="14">IF(Y81&lt;&gt;"",O81,"")</f>
        <v/>
      </c>
      <c r="AT81" s="8" t="str">
        <f t="shared" ref="AT81:AT147" si="15">IF(Y81&lt;&gt;"",X81,"")</f>
        <v/>
      </c>
      <c r="AU81" s="8" t="str">
        <f t="shared" ref="AU81:AU147" si="16">IF(Y81&lt;&gt;"",Y81,"")</f>
        <v/>
      </c>
      <c r="AW81" s="8" t="str">
        <f t="shared" ref="AW81:AW147" si="17">IF(AA81&lt;&gt;"",O81,"")</f>
        <v/>
      </c>
      <c r="AX81" s="8" t="str">
        <f t="shared" ref="AX81:AX147" si="18">IF(AA81&lt;&gt;"",Z81,"")</f>
        <v/>
      </c>
      <c r="AY81" s="8" t="str">
        <f t="shared" ref="AY81:AY147" si="19">IF(AA81&lt;&gt;"",AA81,"")</f>
        <v/>
      </c>
    </row>
    <row r="82" spans="1:51" x14ac:dyDescent="0.2">
      <c r="A82" s="15" t="s">
        <v>67</v>
      </c>
      <c r="B82" s="15">
        <v>3</v>
      </c>
      <c r="C82" s="15">
        <v>20401</v>
      </c>
      <c r="D82" s="15">
        <v>2800</v>
      </c>
      <c r="E82" s="15">
        <v>2070</v>
      </c>
      <c r="F82" s="13">
        <v>18</v>
      </c>
      <c r="G82" s="14">
        <v>71.290000000000006</v>
      </c>
      <c r="H82" s="13">
        <v>20569</v>
      </c>
      <c r="I82" s="13">
        <v>19377</v>
      </c>
      <c r="J82" s="13"/>
      <c r="K82" s="13"/>
      <c r="L82" s="13">
        <v>50316</v>
      </c>
      <c r="M82" s="13">
        <v>21192</v>
      </c>
      <c r="O82" s="8" t="str">
        <f t="shared" si="10"/>
        <v/>
      </c>
      <c r="P82" s="8"/>
      <c r="AO82" s="8" t="str">
        <f t="shared" si="11"/>
        <v/>
      </c>
      <c r="AP82" s="8" t="str">
        <f t="shared" si="12"/>
        <v/>
      </c>
      <c r="AQ82" s="8" t="str">
        <f t="shared" si="13"/>
        <v/>
      </c>
      <c r="AS82" s="8" t="str">
        <f t="shared" si="14"/>
        <v/>
      </c>
      <c r="AT82" s="8" t="str">
        <f t="shared" si="15"/>
        <v/>
      </c>
      <c r="AU82" s="8" t="str">
        <f t="shared" si="16"/>
        <v/>
      </c>
      <c r="AW82" s="8" t="str">
        <f t="shared" si="17"/>
        <v/>
      </c>
      <c r="AX82" s="8" t="str">
        <f t="shared" si="18"/>
        <v/>
      </c>
      <c r="AY82" s="8" t="str">
        <f t="shared" si="19"/>
        <v/>
      </c>
    </row>
    <row r="83" spans="1:51" x14ac:dyDescent="0.2">
      <c r="A83" s="15" t="s">
        <v>69</v>
      </c>
      <c r="B83" s="15">
        <v>3</v>
      </c>
      <c r="C83" s="15">
        <v>20943</v>
      </c>
      <c r="D83" s="15">
        <v>2800</v>
      </c>
      <c r="E83" s="15">
        <v>2070</v>
      </c>
      <c r="F83" s="13">
        <v>25</v>
      </c>
      <c r="G83" s="14">
        <v>93.5</v>
      </c>
      <c r="H83" s="13"/>
      <c r="I83" s="13"/>
      <c r="J83" s="13">
        <v>54387</v>
      </c>
      <c r="K83" s="13">
        <v>23835</v>
      </c>
      <c r="L83" s="13">
        <v>50316</v>
      </c>
      <c r="M83" s="13">
        <v>21192</v>
      </c>
      <c r="O83" s="8" t="str">
        <f t="shared" si="10"/>
        <v/>
      </c>
      <c r="P83" s="8"/>
      <c r="AO83" s="8" t="str">
        <f t="shared" si="11"/>
        <v/>
      </c>
      <c r="AP83" s="8" t="str">
        <f t="shared" si="12"/>
        <v/>
      </c>
      <c r="AQ83" s="8" t="str">
        <f t="shared" si="13"/>
        <v/>
      </c>
      <c r="AS83" s="8" t="str">
        <f t="shared" si="14"/>
        <v/>
      </c>
      <c r="AT83" s="8" t="str">
        <f t="shared" si="15"/>
        <v/>
      </c>
      <c r="AU83" s="8" t="str">
        <f t="shared" si="16"/>
        <v/>
      </c>
      <c r="AW83" s="8" t="str">
        <f t="shared" si="17"/>
        <v/>
      </c>
      <c r="AX83" s="8" t="str">
        <f t="shared" si="18"/>
        <v/>
      </c>
      <c r="AY83" s="8" t="str">
        <f t="shared" si="19"/>
        <v/>
      </c>
    </row>
    <row r="84" spans="1:51" x14ac:dyDescent="0.2">
      <c r="A84" s="15" t="s">
        <v>114</v>
      </c>
      <c r="B84" s="15">
        <v>3</v>
      </c>
      <c r="C84" s="15">
        <v>35587</v>
      </c>
      <c r="D84" s="15">
        <v>2800</v>
      </c>
      <c r="E84" s="15">
        <v>2070</v>
      </c>
      <c r="F84" s="13">
        <v>8</v>
      </c>
      <c r="G84" s="14">
        <v>36.11</v>
      </c>
      <c r="H84" s="13">
        <v>36091</v>
      </c>
      <c r="I84" s="13">
        <v>36088</v>
      </c>
      <c r="J84" s="13"/>
      <c r="K84" s="13"/>
      <c r="L84" s="13">
        <v>50317</v>
      </c>
      <c r="M84" s="13">
        <v>36090</v>
      </c>
      <c r="O84" s="8" t="str">
        <f t="shared" si="10"/>
        <v/>
      </c>
      <c r="P84" s="8"/>
      <c r="AO84" s="8" t="str">
        <f t="shared" si="11"/>
        <v/>
      </c>
      <c r="AP84" s="8" t="str">
        <f t="shared" si="12"/>
        <v/>
      </c>
      <c r="AQ84" s="8" t="str">
        <f t="shared" si="13"/>
        <v/>
      </c>
      <c r="AS84" s="8" t="str">
        <f t="shared" si="14"/>
        <v/>
      </c>
      <c r="AT84" s="8" t="str">
        <f t="shared" si="15"/>
        <v/>
      </c>
      <c r="AU84" s="8" t="str">
        <f t="shared" si="16"/>
        <v/>
      </c>
      <c r="AW84" s="8" t="str">
        <f t="shared" si="17"/>
        <v/>
      </c>
      <c r="AX84" s="8" t="str">
        <f t="shared" si="18"/>
        <v/>
      </c>
      <c r="AY84" s="8" t="str">
        <f t="shared" si="19"/>
        <v/>
      </c>
    </row>
    <row r="85" spans="1:51" x14ac:dyDescent="0.2">
      <c r="A85" s="15" t="s">
        <v>71</v>
      </c>
      <c r="B85" s="15">
        <v>3</v>
      </c>
      <c r="C85" s="15">
        <v>35586</v>
      </c>
      <c r="D85" s="15">
        <v>2800</v>
      </c>
      <c r="E85" s="15">
        <v>2070</v>
      </c>
      <c r="F85" s="13">
        <v>18</v>
      </c>
      <c r="G85" s="14">
        <v>71.290000000000006</v>
      </c>
      <c r="H85" s="13">
        <v>36091</v>
      </c>
      <c r="I85" s="13">
        <v>36088</v>
      </c>
      <c r="J85" s="13"/>
      <c r="K85" s="13"/>
      <c r="L85" s="13">
        <v>50317</v>
      </c>
      <c r="M85" s="13">
        <v>36090</v>
      </c>
      <c r="O85" s="8" t="str">
        <f t="shared" si="10"/>
        <v/>
      </c>
      <c r="P85" s="8"/>
      <c r="AO85" s="8" t="str">
        <f t="shared" si="11"/>
        <v/>
      </c>
      <c r="AP85" s="8" t="str">
        <f t="shared" si="12"/>
        <v/>
      </c>
      <c r="AQ85" s="8" t="str">
        <f t="shared" si="13"/>
        <v/>
      </c>
      <c r="AS85" s="8" t="str">
        <f t="shared" si="14"/>
        <v/>
      </c>
      <c r="AT85" s="8" t="str">
        <f t="shared" si="15"/>
        <v/>
      </c>
      <c r="AU85" s="8" t="str">
        <f t="shared" si="16"/>
        <v/>
      </c>
      <c r="AW85" s="8" t="str">
        <f t="shared" si="17"/>
        <v/>
      </c>
      <c r="AX85" s="8" t="str">
        <f t="shared" si="18"/>
        <v/>
      </c>
      <c r="AY85" s="8" t="str">
        <f t="shared" si="19"/>
        <v/>
      </c>
    </row>
    <row r="86" spans="1:51" x14ac:dyDescent="0.2">
      <c r="A86" s="15" t="s">
        <v>317</v>
      </c>
      <c r="B86" s="15">
        <v>3</v>
      </c>
      <c r="C86" s="15">
        <v>52911</v>
      </c>
      <c r="D86" s="15">
        <v>2800</v>
      </c>
      <c r="E86" s="15">
        <v>2070</v>
      </c>
      <c r="F86" s="13">
        <v>18</v>
      </c>
      <c r="G86" s="14">
        <v>71.290000000000006</v>
      </c>
      <c r="H86" s="13">
        <v>58746</v>
      </c>
      <c r="I86" s="13">
        <v>58749</v>
      </c>
      <c r="J86" s="13"/>
      <c r="K86" s="13"/>
      <c r="L86" s="13">
        <v>58748</v>
      </c>
      <c r="M86" s="13">
        <v>58751</v>
      </c>
      <c r="O86" s="8" t="str">
        <f t="shared" si="10"/>
        <v/>
      </c>
      <c r="P86" s="8"/>
      <c r="AO86" s="8" t="str">
        <f t="shared" si="11"/>
        <v/>
      </c>
      <c r="AP86" s="8" t="str">
        <f t="shared" si="12"/>
        <v/>
      </c>
      <c r="AQ86" s="8" t="str">
        <f t="shared" si="13"/>
        <v/>
      </c>
      <c r="AS86" s="8" t="str">
        <f t="shared" si="14"/>
        <v/>
      </c>
      <c r="AT86" s="8" t="str">
        <f t="shared" si="15"/>
        <v/>
      </c>
      <c r="AU86" s="8" t="str">
        <f t="shared" si="16"/>
        <v/>
      </c>
      <c r="AW86" s="8" t="str">
        <f t="shared" si="17"/>
        <v/>
      </c>
      <c r="AX86" s="8" t="str">
        <f t="shared" si="18"/>
        <v/>
      </c>
      <c r="AY86" s="8" t="str">
        <f t="shared" si="19"/>
        <v/>
      </c>
    </row>
    <row r="87" spans="1:51" x14ac:dyDescent="0.2">
      <c r="A87" s="15" t="s">
        <v>75</v>
      </c>
      <c r="B87" s="15">
        <v>3</v>
      </c>
      <c r="C87" s="15">
        <v>8489</v>
      </c>
      <c r="D87" s="15">
        <v>2800</v>
      </c>
      <c r="E87" s="15">
        <v>2070</v>
      </c>
      <c r="F87" s="13">
        <v>18</v>
      </c>
      <c r="G87" s="14">
        <v>71.290000000000006</v>
      </c>
      <c r="H87" s="13">
        <v>31904</v>
      </c>
      <c r="I87" s="13">
        <v>8495</v>
      </c>
      <c r="J87" s="13"/>
      <c r="K87" s="13"/>
      <c r="L87" s="13">
        <v>50318</v>
      </c>
      <c r="M87" s="13">
        <v>26832</v>
      </c>
      <c r="O87" s="8" t="str">
        <f t="shared" si="10"/>
        <v/>
      </c>
      <c r="P87" s="8"/>
      <c r="AO87" s="8" t="str">
        <f t="shared" si="11"/>
        <v/>
      </c>
      <c r="AP87" s="8" t="str">
        <f t="shared" si="12"/>
        <v/>
      </c>
      <c r="AQ87" s="8" t="str">
        <f t="shared" si="13"/>
        <v/>
      </c>
      <c r="AS87" s="8" t="str">
        <f t="shared" si="14"/>
        <v/>
      </c>
      <c r="AT87" s="8" t="str">
        <f t="shared" si="15"/>
        <v/>
      </c>
      <c r="AU87" s="8" t="str">
        <f t="shared" si="16"/>
        <v/>
      </c>
      <c r="AW87" s="8" t="str">
        <f t="shared" si="17"/>
        <v/>
      </c>
      <c r="AX87" s="8" t="str">
        <f t="shared" si="18"/>
        <v/>
      </c>
      <c r="AY87" s="8" t="str">
        <f t="shared" si="19"/>
        <v/>
      </c>
    </row>
    <row r="88" spans="1:51" x14ac:dyDescent="0.2">
      <c r="A88" s="15" t="s">
        <v>78</v>
      </c>
      <c r="B88" s="15">
        <v>3</v>
      </c>
      <c r="C88" s="15">
        <v>26574</v>
      </c>
      <c r="D88" s="15">
        <v>2800</v>
      </c>
      <c r="E88" s="15">
        <v>2070</v>
      </c>
      <c r="F88" s="13">
        <v>18</v>
      </c>
      <c r="G88" s="14">
        <v>71.290000000000006</v>
      </c>
      <c r="H88" s="13">
        <v>36085</v>
      </c>
      <c r="I88" s="13">
        <v>36087</v>
      </c>
      <c r="J88" s="13"/>
      <c r="K88" s="13"/>
      <c r="L88" s="13">
        <v>50319</v>
      </c>
      <c r="M88" s="13">
        <v>29325</v>
      </c>
      <c r="O88" s="8" t="str">
        <f t="shared" si="10"/>
        <v/>
      </c>
      <c r="P88" s="8"/>
      <c r="AO88" s="8" t="str">
        <f t="shared" si="11"/>
        <v/>
      </c>
      <c r="AP88" s="8" t="str">
        <f t="shared" si="12"/>
        <v/>
      </c>
      <c r="AQ88" s="8" t="str">
        <f t="shared" si="13"/>
        <v/>
      </c>
      <c r="AS88" s="8" t="str">
        <f t="shared" si="14"/>
        <v/>
      </c>
      <c r="AT88" s="8" t="str">
        <f t="shared" si="15"/>
        <v/>
      </c>
      <c r="AU88" s="8" t="str">
        <f t="shared" si="16"/>
        <v/>
      </c>
      <c r="AW88" s="8" t="str">
        <f t="shared" si="17"/>
        <v/>
      </c>
      <c r="AX88" s="8" t="str">
        <f t="shared" si="18"/>
        <v/>
      </c>
      <c r="AY88" s="8" t="str">
        <f t="shared" si="19"/>
        <v/>
      </c>
    </row>
    <row r="89" spans="1:51" x14ac:dyDescent="0.2">
      <c r="A89" s="15" t="s">
        <v>80</v>
      </c>
      <c r="B89" s="15">
        <v>3</v>
      </c>
      <c r="C89" s="15">
        <v>11380</v>
      </c>
      <c r="D89" s="15">
        <v>2800</v>
      </c>
      <c r="E89" s="15">
        <v>2070</v>
      </c>
      <c r="F89" s="13">
        <v>18</v>
      </c>
      <c r="G89" s="14">
        <v>71.290000000000006</v>
      </c>
      <c r="H89" s="13">
        <v>36098</v>
      </c>
      <c r="I89" s="13">
        <v>36100</v>
      </c>
      <c r="J89" s="13"/>
      <c r="K89" s="13"/>
      <c r="L89" s="13">
        <v>50320</v>
      </c>
      <c r="M89" s="13">
        <v>36097</v>
      </c>
      <c r="O89" s="8" t="str">
        <f t="shared" si="10"/>
        <v/>
      </c>
      <c r="P89" s="8"/>
      <c r="AO89" s="8" t="str">
        <f t="shared" si="11"/>
        <v/>
      </c>
      <c r="AP89" s="8" t="str">
        <f t="shared" si="12"/>
        <v/>
      </c>
      <c r="AQ89" s="8" t="str">
        <f t="shared" si="13"/>
        <v/>
      </c>
      <c r="AS89" s="8" t="str">
        <f t="shared" si="14"/>
        <v/>
      </c>
      <c r="AT89" s="8" t="str">
        <f t="shared" si="15"/>
        <v/>
      </c>
      <c r="AU89" s="8" t="str">
        <f t="shared" si="16"/>
        <v/>
      </c>
      <c r="AW89" s="8" t="str">
        <f t="shared" si="17"/>
        <v/>
      </c>
      <c r="AX89" s="8" t="str">
        <f t="shared" si="18"/>
        <v/>
      </c>
      <c r="AY89" s="8" t="str">
        <f t="shared" si="19"/>
        <v/>
      </c>
    </row>
    <row r="90" spans="1:51" x14ac:dyDescent="0.2">
      <c r="A90" s="15" t="s">
        <v>750</v>
      </c>
      <c r="B90" s="15">
        <v>3</v>
      </c>
      <c r="C90" s="15">
        <v>62685</v>
      </c>
      <c r="D90" s="15">
        <v>2800</v>
      </c>
      <c r="E90" s="15">
        <v>2070</v>
      </c>
      <c r="F90" s="13">
        <v>18</v>
      </c>
      <c r="G90" s="14">
        <v>71.290000000000006</v>
      </c>
      <c r="H90" s="13">
        <v>62900</v>
      </c>
      <c r="I90" s="13">
        <v>62902</v>
      </c>
      <c r="J90" s="13"/>
      <c r="K90" s="13"/>
      <c r="L90" s="13">
        <v>62901</v>
      </c>
      <c r="M90" s="13">
        <v>92603</v>
      </c>
      <c r="O90" s="8" t="str">
        <f t="shared" si="10"/>
        <v/>
      </c>
      <c r="P90" s="8"/>
    </row>
    <row r="91" spans="1:51" x14ac:dyDescent="0.2">
      <c r="A91" s="15" t="s">
        <v>82</v>
      </c>
      <c r="B91" s="15">
        <v>3</v>
      </c>
      <c r="C91" s="15">
        <v>20797</v>
      </c>
      <c r="D91" s="15">
        <v>2800</v>
      </c>
      <c r="E91" s="15">
        <v>2070</v>
      </c>
      <c r="F91" s="13">
        <v>18</v>
      </c>
      <c r="G91" s="14">
        <v>71.290000000000006</v>
      </c>
      <c r="H91" s="13">
        <v>36104</v>
      </c>
      <c r="I91" s="13">
        <v>36101</v>
      </c>
      <c r="J91" s="13"/>
      <c r="K91" s="13"/>
      <c r="L91" s="13">
        <v>50321</v>
      </c>
      <c r="M91" s="13">
        <v>36102</v>
      </c>
      <c r="O91" s="8" t="str">
        <f t="shared" si="10"/>
        <v/>
      </c>
      <c r="P91" s="8"/>
      <c r="AO91" s="8" t="str">
        <f t="shared" si="11"/>
        <v/>
      </c>
      <c r="AP91" s="8" t="str">
        <f t="shared" si="12"/>
        <v/>
      </c>
      <c r="AQ91" s="8" t="str">
        <f t="shared" si="13"/>
        <v/>
      </c>
      <c r="AS91" s="8" t="str">
        <f t="shared" si="14"/>
        <v/>
      </c>
      <c r="AT91" s="8" t="str">
        <f t="shared" si="15"/>
        <v/>
      </c>
      <c r="AU91" s="8" t="str">
        <f t="shared" si="16"/>
        <v/>
      </c>
      <c r="AW91" s="8" t="str">
        <f t="shared" si="17"/>
        <v/>
      </c>
      <c r="AX91" s="8" t="str">
        <f t="shared" si="18"/>
        <v/>
      </c>
      <c r="AY91" s="8" t="str">
        <f t="shared" si="19"/>
        <v/>
      </c>
    </row>
    <row r="92" spans="1:51" x14ac:dyDescent="0.2">
      <c r="A92" s="15" t="s">
        <v>83</v>
      </c>
      <c r="B92" s="15">
        <v>3</v>
      </c>
      <c r="C92" s="15">
        <v>35497</v>
      </c>
      <c r="D92" s="15">
        <v>2800</v>
      </c>
      <c r="E92" s="15">
        <v>2070</v>
      </c>
      <c r="F92" s="13">
        <v>18</v>
      </c>
      <c r="G92" s="14">
        <v>71.290000000000006</v>
      </c>
      <c r="H92" s="13">
        <v>36105</v>
      </c>
      <c r="I92" s="13">
        <v>36108</v>
      </c>
      <c r="J92" s="13"/>
      <c r="K92" s="13"/>
      <c r="L92" s="13">
        <v>50322</v>
      </c>
      <c r="M92" s="13">
        <v>36107</v>
      </c>
      <c r="O92" s="8" t="str">
        <f t="shared" si="10"/>
        <v/>
      </c>
      <c r="P92" s="8"/>
      <c r="AO92" s="8" t="str">
        <f t="shared" si="11"/>
        <v/>
      </c>
      <c r="AP92" s="8" t="str">
        <f t="shared" si="12"/>
        <v/>
      </c>
      <c r="AQ92" s="8" t="str">
        <f t="shared" si="13"/>
        <v/>
      </c>
      <c r="AS92" s="8" t="str">
        <f t="shared" si="14"/>
        <v/>
      </c>
      <c r="AT92" s="8" t="str">
        <f t="shared" si="15"/>
        <v/>
      </c>
      <c r="AU92" s="8" t="str">
        <f t="shared" si="16"/>
        <v/>
      </c>
      <c r="AW92" s="8" t="str">
        <f t="shared" si="17"/>
        <v/>
      </c>
      <c r="AX92" s="8" t="str">
        <f t="shared" si="18"/>
        <v/>
      </c>
      <c r="AY92" s="8" t="str">
        <f t="shared" si="19"/>
        <v/>
      </c>
    </row>
    <row r="93" spans="1:51" x14ac:dyDescent="0.2">
      <c r="A93" s="15" t="s">
        <v>84</v>
      </c>
      <c r="B93" s="15">
        <v>3</v>
      </c>
      <c r="C93" s="15">
        <v>35595</v>
      </c>
      <c r="D93" s="15">
        <v>2800</v>
      </c>
      <c r="E93" s="15">
        <v>2070</v>
      </c>
      <c r="F93" s="13">
        <v>18</v>
      </c>
      <c r="G93" s="14">
        <v>71.290000000000006</v>
      </c>
      <c r="H93" s="13">
        <v>36109</v>
      </c>
      <c r="I93" s="13">
        <v>36111</v>
      </c>
      <c r="J93" s="13"/>
      <c r="K93" s="13"/>
      <c r="L93" s="13">
        <v>50323</v>
      </c>
      <c r="M93" s="13">
        <v>36112</v>
      </c>
      <c r="O93" s="8" t="str">
        <f t="shared" si="10"/>
        <v/>
      </c>
      <c r="P93" s="8"/>
      <c r="AO93" s="8" t="str">
        <f t="shared" si="11"/>
        <v/>
      </c>
      <c r="AP93" s="8" t="str">
        <f t="shared" si="12"/>
        <v/>
      </c>
      <c r="AQ93" s="8" t="str">
        <f t="shared" si="13"/>
        <v/>
      </c>
      <c r="AS93" s="8" t="str">
        <f t="shared" si="14"/>
        <v/>
      </c>
      <c r="AT93" s="8" t="str">
        <f t="shared" si="15"/>
        <v/>
      </c>
      <c r="AU93" s="8" t="str">
        <f t="shared" si="16"/>
        <v/>
      </c>
      <c r="AW93" s="8" t="str">
        <f t="shared" si="17"/>
        <v/>
      </c>
      <c r="AX93" s="8" t="str">
        <f t="shared" si="18"/>
        <v/>
      </c>
      <c r="AY93" s="8" t="str">
        <f t="shared" si="19"/>
        <v/>
      </c>
    </row>
    <row r="94" spans="1:51" x14ac:dyDescent="0.2">
      <c r="A94" s="15" t="s">
        <v>115</v>
      </c>
      <c r="B94" s="15">
        <v>3</v>
      </c>
      <c r="C94" s="15">
        <v>49146</v>
      </c>
      <c r="D94" s="15">
        <v>2800</v>
      </c>
      <c r="E94" s="15">
        <v>2070</v>
      </c>
      <c r="F94" s="13">
        <v>18</v>
      </c>
      <c r="G94" s="14">
        <v>71.290000000000006</v>
      </c>
      <c r="H94" s="13">
        <v>49353</v>
      </c>
      <c r="I94" s="13">
        <v>49406</v>
      </c>
      <c r="J94" s="13"/>
      <c r="K94" s="13"/>
      <c r="L94" s="13">
        <v>50324</v>
      </c>
      <c r="M94" s="13">
        <v>49485</v>
      </c>
      <c r="O94" s="8" t="str">
        <f t="shared" si="10"/>
        <v/>
      </c>
      <c r="P94" s="8"/>
      <c r="AO94" s="8" t="str">
        <f t="shared" si="11"/>
        <v/>
      </c>
      <c r="AP94" s="8" t="str">
        <f t="shared" si="12"/>
        <v/>
      </c>
      <c r="AQ94" s="8" t="str">
        <f t="shared" si="13"/>
        <v/>
      </c>
      <c r="AS94" s="8" t="str">
        <f t="shared" si="14"/>
        <v/>
      </c>
      <c r="AT94" s="8" t="str">
        <f t="shared" si="15"/>
        <v/>
      </c>
      <c r="AU94" s="8" t="str">
        <f t="shared" si="16"/>
        <v/>
      </c>
      <c r="AW94" s="8" t="str">
        <f t="shared" si="17"/>
        <v/>
      </c>
      <c r="AX94" s="8" t="str">
        <f t="shared" si="18"/>
        <v/>
      </c>
      <c r="AY94" s="8" t="str">
        <f t="shared" si="19"/>
        <v/>
      </c>
    </row>
    <row r="95" spans="1:51" x14ac:dyDescent="0.2">
      <c r="A95" s="15" t="s">
        <v>86</v>
      </c>
      <c r="B95" s="15">
        <v>3</v>
      </c>
      <c r="C95" s="15">
        <v>35601</v>
      </c>
      <c r="D95" s="15">
        <v>2800</v>
      </c>
      <c r="E95" s="15">
        <v>2070</v>
      </c>
      <c r="F95" s="13">
        <v>18</v>
      </c>
      <c r="G95" s="14">
        <v>71.290000000000006</v>
      </c>
      <c r="H95" s="13">
        <v>36120</v>
      </c>
      <c r="I95" s="13">
        <v>36118</v>
      </c>
      <c r="J95" s="13"/>
      <c r="K95" s="13"/>
      <c r="L95" s="13">
        <v>50325</v>
      </c>
      <c r="M95" s="13">
        <v>36119</v>
      </c>
      <c r="O95" s="8" t="str">
        <f t="shared" si="10"/>
        <v/>
      </c>
      <c r="P95" s="8"/>
      <c r="AO95" s="8" t="str">
        <f t="shared" si="11"/>
        <v/>
      </c>
      <c r="AP95" s="8" t="str">
        <f t="shared" si="12"/>
        <v/>
      </c>
      <c r="AQ95" s="8" t="str">
        <f t="shared" si="13"/>
        <v/>
      </c>
      <c r="AS95" s="8" t="str">
        <f t="shared" si="14"/>
        <v/>
      </c>
      <c r="AT95" s="8" t="str">
        <f t="shared" si="15"/>
        <v/>
      </c>
      <c r="AU95" s="8" t="str">
        <f t="shared" si="16"/>
        <v/>
      </c>
      <c r="AW95" s="8" t="str">
        <f t="shared" si="17"/>
        <v/>
      </c>
      <c r="AX95" s="8" t="str">
        <f t="shared" si="18"/>
        <v/>
      </c>
      <c r="AY95" s="8" t="str">
        <f t="shared" si="19"/>
        <v/>
      </c>
    </row>
    <row r="96" spans="1:51" x14ac:dyDescent="0.2">
      <c r="A96" s="15" t="s">
        <v>89</v>
      </c>
      <c r="B96" s="15">
        <v>3</v>
      </c>
      <c r="C96" s="15">
        <v>35604</v>
      </c>
      <c r="D96" s="15">
        <v>2800</v>
      </c>
      <c r="E96" s="15">
        <v>2070</v>
      </c>
      <c r="F96" s="13">
        <v>18</v>
      </c>
      <c r="G96" s="14">
        <v>71.290000000000006</v>
      </c>
      <c r="H96" s="13">
        <v>36123</v>
      </c>
      <c r="I96" s="13">
        <v>36122</v>
      </c>
      <c r="J96" s="13"/>
      <c r="K96" s="13"/>
      <c r="L96" s="13">
        <v>50327</v>
      </c>
      <c r="M96" s="13">
        <v>36124</v>
      </c>
      <c r="O96" s="8" t="str">
        <f t="shared" si="10"/>
        <v/>
      </c>
      <c r="P96" s="8"/>
      <c r="AO96" s="8" t="str">
        <f t="shared" si="11"/>
        <v/>
      </c>
      <c r="AP96" s="8" t="str">
        <f t="shared" si="12"/>
        <v/>
      </c>
      <c r="AQ96" s="8" t="str">
        <f t="shared" si="13"/>
        <v/>
      </c>
      <c r="AS96" s="8" t="str">
        <f t="shared" si="14"/>
        <v/>
      </c>
      <c r="AT96" s="8" t="str">
        <f t="shared" si="15"/>
        <v/>
      </c>
      <c r="AU96" s="8" t="str">
        <f t="shared" si="16"/>
        <v/>
      </c>
      <c r="AW96" s="8" t="str">
        <f t="shared" si="17"/>
        <v/>
      </c>
      <c r="AX96" s="8" t="str">
        <f t="shared" si="18"/>
        <v/>
      </c>
      <c r="AY96" s="8" t="str">
        <f t="shared" si="19"/>
        <v/>
      </c>
    </row>
    <row r="97" spans="1:51" x14ac:dyDescent="0.2">
      <c r="A97" s="15" t="s">
        <v>116</v>
      </c>
      <c r="B97" s="15">
        <v>3</v>
      </c>
      <c r="C97" s="15">
        <v>49147</v>
      </c>
      <c r="D97" s="15">
        <v>2800</v>
      </c>
      <c r="E97" s="15">
        <v>2070</v>
      </c>
      <c r="F97" s="13">
        <v>18</v>
      </c>
      <c r="G97" s="14">
        <v>71.290000000000006</v>
      </c>
      <c r="H97" s="13">
        <v>49354</v>
      </c>
      <c r="I97" s="13">
        <v>49407</v>
      </c>
      <c r="J97" s="13"/>
      <c r="K97" s="13"/>
      <c r="L97" s="13">
        <v>50328</v>
      </c>
      <c r="M97" s="13">
        <v>49486</v>
      </c>
      <c r="O97" s="8" t="str">
        <f t="shared" si="10"/>
        <v/>
      </c>
      <c r="P97" s="8"/>
      <c r="AO97" s="8" t="str">
        <f t="shared" si="11"/>
        <v/>
      </c>
      <c r="AP97" s="8" t="str">
        <f t="shared" si="12"/>
        <v/>
      </c>
      <c r="AQ97" s="8" t="str">
        <f t="shared" si="13"/>
        <v/>
      </c>
      <c r="AS97" s="8" t="str">
        <f t="shared" si="14"/>
        <v/>
      </c>
      <c r="AT97" s="8" t="str">
        <f t="shared" si="15"/>
        <v/>
      </c>
      <c r="AU97" s="8" t="str">
        <f t="shared" si="16"/>
        <v/>
      </c>
      <c r="AW97" s="8" t="str">
        <f t="shared" si="17"/>
        <v/>
      </c>
      <c r="AX97" s="8" t="str">
        <f t="shared" si="18"/>
        <v/>
      </c>
      <c r="AY97" s="8" t="str">
        <f t="shared" si="19"/>
        <v/>
      </c>
    </row>
    <row r="98" spans="1:51" x14ac:dyDescent="0.2">
      <c r="A98" s="15" t="s">
        <v>90</v>
      </c>
      <c r="B98" s="15">
        <v>3</v>
      </c>
      <c r="C98" s="15">
        <v>35607</v>
      </c>
      <c r="D98" s="15">
        <v>2800</v>
      </c>
      <c r="E98" s="15">
        <v>2070</v>
      </c>
      <c r="F98" s="13">
        <v>18</v>
      </c>
      <c r="G98" s="14">
        <v>71.290000000000006</v>
      </c>
      <c r="H98" s="13">
        <v>36126</v>
      </c>
      <c r="I98" s="13">
        <v>36127</v>
      </c>
      <c r="J98" s="13"/>
      <c r="K98" s="13"/>
      <c r="L98" s="13">
        <v>50329</v>
      </c>
      <c r="M98" s="13">
        <v>36125</v>
      </c>
      <c r="O98" s="8" t="str">
        <f t="shared" si="10"/>
        <v/>
      </c>
      <c r="P98" s="8"/>
      <c r="AO98" s="8" t="str">
        <f t="shared" si="11"/>
        <v/>
      </c>
      <c r="AP98" s="8" t="str">
        <f t="shared" si="12"/>
        <v/>
      </c>
      <c r="AQ98" s="8" t="str">
        <f t="shared" si="13"/>
        <v/>
      </c>
      <c r="AS98" s="8" t="str">
        <f t="shared" si="14"/>
        <v/>
      </c>
      <c r="AT98" s="8" t="str">
        <f t="shared" si="15"/>
        <v/>
      </c>
      <c r="AU98" s="8" t="str">
        <f t="shared" si="16"/>
        <v/>
      </c>
      <c r="AW98" s="8" t="str">
        <f t="shared" si="17"/>
        <v/>
      </c>
      <c r="AX98" s="8" t="str">
        <f t="shared" si="18"/>
        <v/>
      </c>
      <c r="AY98" s="8" t="str">
        <f t="shared" si="19"/>
        <v/>
      </c>
    </row>
    <row r="99" spans="1:51" x14ac:dyDescent="0.2">
      <c r="A99" s="15" t="s">
        <v>91</v>
      </c>
      <c r="B99" s="15">
        <v>3</v>
      </c>
      <c r="C99" s="15">
        <v>35610</v>
      </c>
      <c r="D99" s="15">
        <v>2800</v>
      </c>
      <c r="E99" s="15">
        <v>2070</v>
      </c>
      <c r="F99" s="13">
        <v>18</v>
      </c>
      <c r="G99" s="14">
        <v>71.290000000000006</v>
      </c>
      <c r="H99" s="13">
        <v>36129</v>
      </c>
      <c r="I99" s="13">
        <v>36130</v>
      </c>
      <c r="J99" s="13"/>
      <c r="K99" s="13"/>
      <c r="L99" s="13">
        <v>50330</v>
      </c>
      <c r="M99" s="13">
        <v>36131</v>
      </c>
      <c r="O99" s="8" t="str">
        <f t="shared" si="10"/>
        <v/>
      </c>
      <c r="P99" s="8"/>
      <c r="AO99" s="8" t="str">
        <f t="shared" si="11"/>
        <v/>
      </c>
      <c r="AP99" s="8" t="str">
        <f t="shared" si="12"/>
        <v/>
      </c>
      <c r="AQ99" s="8" t="str">
        <f t="shared" si="13"/>
        <v/>
      </c>
      <c r="AS99" s="8" t="str">
        <f t="shared" si="14"/>
        <v/>
      </c>
      <c r="AT99" s="8" t="str">
        <f t="shared" si="15"/>
        <v/>
      </c>
      <c r="AU99" s="8" t="str">
        <f t="shared" si="16"/>
        <v/>
      </c>
      <c r="AW99" s="8" t="str">
        <f t="shared" si="17"/>
        <v/>
      </c>
      <c r="AX99" s="8" t="str">
        <f t="shared" si="18"/>
        <v/>
      </c>
      <c r="AY99" s="8" t="str">
        <f t="shared" si="19"/>
        <v/>
      </c>
    </row>
    <row r="100" spans="1:51" x14ac:dyDescent="0.2">
      <c r="A100" s="15" t="s">
        <v>318</v>
      </c>
      <c r="B100" s="15">
        <v>3</v>
      </c>
      <c r="C100" s="15">
        <v>57938</v>
      </c>
      <c r="D100" s="15">
        <v>2800</v>
      </c>
      <c r="E100" s="15">
        <v>2070</v>
      </c>
      <c r="F100" s="13">
        <v>18</v>
      </c>
      <c r="G100" s="14">
        <v>71.290000000000006</v>
      </c>
      <c r="H100" s="13">
        <v>58755</v>
      </c>
      <c r="I100" s="13">
        <v>58758</v>
      </c>
      <c r="J100" s="13"/>
      <c r="K100" s="13"/>
      <c r="L100" s="13">
        <v>58757</v>
      </c>
      <c r="M100" s="13">
        <v>58760</v>
      </c>
      <c r="O100" s="8" t="str">
        <f t="shared" si="10"/>
        <v/>
      </c>
      <c r="P100" s="8"/>
      <c r="AO100" s="8" t="str">
        <f t="shared" si="11"/>
        <v/>
      </c>
      <c r="AP100" s="8" t="str">
        <f t="shared" si="12"/>
        <v/>
      </c>
      <c r="AQ100" s="8" t="str">
        <f t="shared" si="13"/>
        <v/>
      </c>
      <c r="AS100" s="8" t="str">
        <f t="shared" si="14"/>
        <v/>
      </c>
      <c r="AT100" s="8" t="str">
        <f t="shared" si="15"/>
        <v/>
      </c>
      <c r="AU100" s="8" t="str">
        <f t="shared" si="16"/>
        <v/>
      </c>
      <c r="AW100" s="8" t="str">
        <f t="shared" si="17"/>
        <v/>
      </c>
      <c r="AX100" s="8" t="str">
        <f t="shared" si="18"/>
        <v/>
      </c>
      <c r="AY100" s="8" t="str">
        <f t="shared" si="19"/>
        <v/>
      </c>
    </row>
    <row r="101" spans="1:51" x14ac:dyDescent="0.2">
      <c r="A101" s="15" t="s">
        <v>319</v>
      </c>
      <c r="B101" s="15">
        <v>3</v>
      </c>
      <c r="C101" s="15">
        <v>58875</v>
      </c>
      <c r="D101" s="15">
        <v>2800</v>
      </c>
      <c r="E101" s="15">
        <v>2070</v>
      </c>
      <c r="F101" s="13">
        <v>25</v>
      </c>
      <c r="G101" s="14">
        <v>93.5</v>
      </c>
      <c r="H101" s="13"/>
      <c r="I101" s="13"/>
      <c r="J101" s="13">
        <v>58756</v>
      </c>
      <c r="K101" s="13">
        <v>58759</v>
      </c>
      <c r="L101" s="13">
        <v>58757</v>
      </c>
      <c r="M101" s="13">
        <v>58760</v>
      </c>
      <c r="O101" s="8" t="str">
        <f t="shared" si="10"/>
        <v/>
      </c>
      <c r="P101" s="8"/>
      <c r="AO101" s="8" t="str">
        <f t="shared" si="11"/>
        <v/>
      </c>
      <c r="AP101" s="8" t="str">
        <f t="shared" si="12"/>
        <v/>
      </c>
      <c r="AQ101" s="8" t="str">
        <f t="shared" si="13"/>
        <v/>
      </c>
      <c r="AS101" s="8" t="str">
        <f t="shared" si="14"/>
        <v/>
      </c>
      <c r="AT101" s="8" t="str">
        <f t="shared" si="15"/>
        <v/>
      </c>
      <c r="AU101" s="8" t="str">
        <f t="shared" si="16"/>
        <v/>
      </c>
      <c r="AW101" s="8" t="str">
        <f t="shared" si="17"/>
        <v/>
      </c>
      <c r="AX101" s="8" t="str">
        <f t="shared" si="18"/>
        <v/>
      </c>
      <c r="AY101" s="8" t="str">
        <f t="shared" si="19"/>
        <v/>
      </c>
    </row>
    <row r="102" spans="1:51" x14ac:dyDescent="0.2">
      <c r="A102" s="15" t="s">
        <v>320</v>
      </c>
      <c r="B102" s="15">
        <v>3</v>
      </c>
      <c r="C102" s="15">
        <v>35615</v>
      </c>
      <c r="D102" s="15">
        <v>2800</v>
      </c>
      <c r="E102" s="15">
        <v>2070</v>
      </c>
      <c r="F102" s="13">
        <v>8</v>
      </c>
      <c r="G102" s="14">
        <v>36.11</v>
      </c>
      <c r="H102" s="13">
        <v>36134</v>
      </c>
      <c r="I102" s="13">
        <v>36133</v>
      </c>
      <c r="J102" s="13"/>
      <c r="K102" s="13"/>
      <c r="L102" s="13">
        <v>50332</v>
      </c>
      <c r="M102" s="13">
        <v>36136</v>
      </c>
      <c r="O102" s="8" t="str">
        <f t="shared" si="10"/>
        <v/>
      </c>
      <c r="P102" s="8"/>
      <c r="AO102" s="8" t="str">
        <f t="shared" si="11"/>
        <v/>
      </c>
      <c r="AP102" s="8" t="str">
        <f t="shared" si="12"/>
        <v/>
      </c>
      <c r="AQ102" s="8" t="str">
        <f t="shared" si="13"/>
        <v/>
      </c>
      <c r="AS102" s="8" t="str">
        <f t="shared" si="14"/>
        <v/>
      </c>
      <c r="AT102" s="8" t="str">
        <f t="shared" si="15"/>
        <v/>
      </c>
      <c r="AU102" s="8" t="str">
        <f t="shared" si="16"/>
        <v/>
      </c>
      <c r="AW102" s="8" t="str">
        <f t="shared" si="17"/>
        <v/>
      </c>
      <c r="AX102" s="8" t="str">
        <f t="shared" si="18"/>
        <v/>
      </c>
      <c r="AY102" s="8" t="str">
        <f t="shared" si="19"/>
        <v/>
      </c>
    </row>
    <row r="103" spans="1:51" x14ac:dyDescent="0.2">
      <c r="A103" s="15" t="s">
        <v>143</v>
      </c>
      <c r="B103" s="15">
        <v>3</v>
      </c>
      <c r="C103" s="15">
        <v>44863</v>
      </c>
      <c r="D103" s="15">
        <v>2800</v>
      </c>
      <c r="E103" s="15">
        <v>2070</v>
      </c>
      <c r="F103" s="13">
        <v>16</v>
      </c>
      <c r="G103" s="14">
        <v>64.45</v>
      </c>
      <c r="H103" s="13">
        <v>36134</v>
      </c>
      <c r="I103" s="13">
        <v>36133</v>
      </c>
      <c r="J103" s="13"/>
      <c r="K103" s="13"/>
      <c r="L103" s="13">
        <v>50332</v>
      </c>
      <c r="M103" s="13">
        <v>36136</v>
      </c>
      <c r="O103" s="8" t="str">
        <f t="shared" si="10"/>
        <v/>
      </c>
      <c r="P103" s="8"/>
      <c r="AO103" s="8" t="str">
        <f t="shared" si="11"/>
        <v/>
      </c>
      <c r="AP103" s="8" t="str">
        <f t="shared" si="12"/>
        <v/>
      </c>
      <c r="AQ103" s="8" t="str">
        <f t="shared" si="13"/>
        <v/>
      </c>
      <c r="AS103" s="8" t="str">
        <f t="shared" si="14"/>
        <v/>
      </c>
      <c r="AT103" s="8" t="str">
        <f t="shared" si="15"/>
        <v/>
      </c>
      <c r="AU103" s="8" t="str">
        <f t="shared" si="16"/>
        <v/>
      </c>
      <c r="AW103" s="8" t="str">
        <f t="shared" si="17"/>
        <v/>
      </c>
      <c r="AX103" s="8" t="str">
        <f t="shared" si="18"/>
        <v/>
      </c>
      <c r="AY103" s="8" t="str">
        <f t="shared" si="19"/>
        <v/>
      </c>
    </row>
    <row r="104" spans="1:51" x14ac:dyDescent="0.2">
      <c r="A104" s="15" t="s">
        <v>92</v>
      </c>
      <c r="B104" s="15">
        <v>3</v>
      </c>
      <c r="C104" s="15">
        <v>35614</v>
      </c>
      <c r="D104" s="15">
        <v>2800</v>
      </c>
      <c r="E104" s="15">
        <v>2070</v>
      </c>
      <c r="F104" s="13">
        <v>18</v>
      </c>
      <c r="G104" s="14">
        <v>71.290000000000006</v>
      </c>
      <c r="H104" s="13">
        <v>36134</v>
      </c>
      <c r="I104" s="13">
        <v>36133</v>
      </c>
      <c r="J104" s="13"/>
      <c r="K104" s="13"/>
      <c r="L104" s="13">
        <v>50332</v>
      </c>
      <c r="M104" s="13">
        <v>36136</v>
      </c>
      <c r="O104" s="8" t="str">
        <f t="shared" si="10"/>
        <v/>
      </c>
      <c r="P104" s="8"/>
      <c r="AO104" s="8" t="str">
        <f t="shared" si="11"/>
        <v/>
      </c>
      <c r="AP104" s="8" t="str">
        <f t="shared" si="12"/>
        <v/>
      </c>
      <c r="AQ104" s="8" t="str">
        <f t="shared" si="13"/>
        <v/>
      </c>
      <c r="AS104" s="8" t="str">
        <f t="shared" si="14"/>
        <v/>
      </c>
      <c r="AT104" s="8" t="str">
        <f t="shared" si="15"/>
        <v/>
      </c>
      <c r="AU104" s="8" t="str">
        <f t="shared" si="16"/>
        <v/>
      </c>
      <c r="AW104" s="8" t="str">
        <f t="shared" si="17"/>
        <v/>
      </c>
      <c r="AX104" s="8" t="str">
        <f t="shared" si="18"/>
        <v/>
      </c>
      <c r="AY104" s="8" t="str">
        <f t="shared" si="19"/>
        <v/>
      </c>
    </row>
    <row r="105" spans="1:51" x14ac:dyDescent="0.2">
      <c r="A105" s="15" t="s">
        <v>751</v>
      </c>
      <c r="B105" s="15">
        <v>3</v>
      </c>
      <c r="C105" s="15">
        <v>14084</v>
      </c>
      <c r="D105" s="15">
        <v>2800</v>
      </c>
      <c r="E105" s="15">
        <v>2070</v>
      </c>
      <c r="F105" s="13">
        <v>25</v>
      </c>
      <c r="G105" s="14">
        <v>93.5</v>
      </c>
      <c r="H105" s="13"/>
      <c r="I105" s="13"/>
      <c r="J105" s="13">
        <v>55755</v>
      </c>
      <c r="K105" s="13">
        <v>36135</v>
      </c>
      <c r="L105" s="13">
        <v>50332</v>
      </c>
      <c r="M105" s="13">
        <v>36136</v>
      </c>
      <c r="O105" s="8" t="str">
        <f t="shared" si="10"/>
        <v/>
      </c>
      <c r="P105" s="8"/>
    </row>
    <row r="106" spans="1:51" x14ac:dyDescent="0.2">
      <c r="A106" s="15" t="s">
        <v>117</v>
      </c>
      <c r="B106" s="15">
        <v>3</v>
      </c>
      <c r="C106" s="15">
        <v>49149</v>
      </c>
      <c r="D106" s="15">
        <v>2800</v>
      </c>
      <c r="E106" s="15">
        <v>2070</v>
      </c>
      <c r="F106" s="13">
        <v>18</v>
      </c>
      <c r="G106" s="14">
        <v>71.290000000000006</v>
      </c>
      <c r="H106" s="13">
        <v>49356</v>
      </c>
      <c r="I106" s="13">
        <v>49409</v>
      </c>
      <c r="J106" s="13"/>
      <c r="K106" s="13"/>
      <c r="L106" s="13">
        <v>50333</v>
      </c>
      <c r="M106" s="13">
        <v>49488</v>
      </c>
      <c r="O106" s="8" t="str">
        <f t="shared" si="10"/>
        <v/>
      </c>
      <c r="P106" s="8"/>
      <c r="AO106" s="8" t="str">
        <f t="shared" si="11"/>
        <v/>
      </c>
      <c r="AP106" s="8" t="str">
        <f t="shared" si="12"/>
        <v/>
      </c>
      <c r="AQ106" s="8" t="str">
        <f t="shared" si="13"/>
        <v/>
      </c>
      <c r="AS106" s="8" t="str">
        <f t="shared" si="14"/>
        <v/>
      </c>
      <c r="AT106" s="8" t="str">
        <f t="shared" si="15"/>
        <v/>
      </c>
      <c r="AU106" s="8" t="str">
        <f t="shared" si="16"/>
        <v/>
      </c>
      <c r="AW106" s="8" t="str">
        <f t="shared" si="17"/>
        <v/>
      </c>
      <c r="AX106" s="8" t="str">
        <f t="shared" si="18"/>
        <v/>
      </c>
      <c r="AY106" s="8" t="str">
        <f t="shared" si="19"/>
        <v/>
      </c>
    </row>
    <row r="107" spans="1:51" x14ac:dyDescent="0.2">
      <c r="A107" s="15" t="s">
        <v>118</v>
      </c>
      <c r="B107" s="15">
        <v>1</v>
      </c>
      <c r="C107" s="15">
        <v>49151</v>
      </c>
      <c r="D107" s="15">
        <v>2800</v>
      </c>
      <c r="E107" s="15">
        <v>2070</v>
      </c>
      <c r="F107" s="13">
        <v>18</v>
      </c>
      <c r="G107" s="14">
        <v>71.290000000000006</v>
      </c>
      <c r="H107" s="13">
        <v>49358</v>
      </c>
      <c r="I107" s="13">
        <v>49411</v>
      </c>
      <c r="J107" s="13"/>
      <c r="K107" s="13"/>
      <c r="L107" s="13">
        <v>50336</v>
      </c>
      <c r="M107" s="13">
        <v>49490</v>
      </c>
      <c r="O107" s="8" t="str">
        <f t="shared" si="10"/>
        <v/>
      </c>
      <c r="P107" s="8"/>
      <c r="AO107" s="8" t="str">
        <f t="shared" si="11"/>
        <v/>
      </c>
      <c r="AP107" s="8" t="str">
        <f t="shared" si="12"/>
        <v/>
      </c>
      <c r="AQ107" s="8" t="str">
        <f t="shared" si="13"/>
        <v/>
      </c>
      <c r="AS107" s="8" t="str">
        <f t="shared" si="14"/>
        <v/>
      </c>
      <c r="AT107" s="8" t="str">
        <f t="shared" si="15"/>
        <v/>
      </c>
      <c r="AU107" s="8" t="str">
        <f t="shared" si="16"/>
        <v/>
      </c>
      <c r="AW107" s="8" t="str">
        <f t="shared" si="17"/>
        <v/>
      </c>
      <c r="AX107" s="8" t="str">
        <f t="shared" si="18"/>
        <v/>
      </c>
      <c r="AY107" s="8" t="str">
        <f t="shared" si="19"/>
        <v/>
      </c>
    </row>
    <row r="108" spans="1:51" x14ac:dyDescent="0.2">
      <c r="A108" s="15" t="s">
        <v>321</v>
      </c>
      <c r="B108" s="15">
        <v>3</v>
      </c>
      <c r="C108" s="15">
        <v>58927</v>
      </c>
      <c r="D108" s="15">
        <v>2800</v>
      </c>
      <c r="E108" s="15">
        <v>2070</v>
      </c>
      <c r="F108" s="13">
        <v>8</v>
      </c>
      <c r="G108" s="14">
        <v>36.11</v>
      </c>
      <c r="H108" s="13">
        <v>58762</v>
      </c>
      <c r="I108" s="13">
        <v>58765</v>
      </c>
      <c r="J108" s="13"/>
      <c r="K108" s="13"/>
      <c r="L108" s="13">
        <v>58764</v>
      </c>
      <c r="M108" s="13">
        <v>58767</v>
      </c>
      <c r="O108" s="8" t="str">
        <f t="shared" si="10"/>
        <v/>
      </c>
      <c r="P108" s="8"/>
      <c r="AO108" s="8" t="str">
        <f t="shared" si="11"/>
        <v/>
      </c>
      <c r="AP108" s="8" t="str">
        <f t="shared" si="12"/>
        <v/>
      </c>
      <c r="AQ108" s="8" t="str">
        <f t="shared" si="13"/>
        <v/>
      </c>
      <c r="AS108" s="8" t="str">
        <f t="shared" si="14"/>
        <v/>
      </c>
      <c r="AT108" s="8" t="str">
        <f t="shared" si="15"/>
        <v/>
      </c>
      <c r="AU108" s="8" t="str">
        <f t="shared" si="16"/>
        <v/>
      </c>
      <c r="AW108" s="8" t="str">
        <f t="shared" si="17"/>
        <v/>
      </c>
      <c r="AX108" s="8" t="str">
        <f t="shared" si="18"/>
        <v/>
      </c>
      <c r="AY108" s="8" t="str">
        <f t="shared" si="19"/>
        <v/>
      </c>
    </row>
    <row r="109" spans="1:51" x14ac:dyDescent="0.2">
      <c r="A109" s="15" t="s">
        <v>322</v>
      </c>
      <c r="B109" s="15">
        <v>3</v>
      </c>
      <c r="C109" s="15">
        <v>58262</v>
      </c>
      <c r="D109" s="15">
        <v>2800</v>
      </c>
      <c r="E109" s="15">
        <v>2070</v>
      </c>
      <c r="F109" s="13">
        <v>18</v>
      </c>
      <c r="G109" s="14">
        <v>71.290000000000006</v>
      </c>
      <c r="H109" s="13">
        <v>58762</v>
      </c>
      <c r="I109" s="13">
        <v>58765</v>
      </c>
      <c r="J109" s="13"/>
      <c r="K109" s="13"/>
      <c r="L109" s="13">
        <v>58764</v>
      </c>
      <c r="M109" s="13">
        <v>58767</v>
      </c>
      <c r="O109" s="8" t="str">
        <f t="shared" si="10"/>
        <v/>
      </c>
      <c r="P109" s="8"/>
      <c r="AO109" s="8" t="str">
        <f t="shared" si="11"/>
        <v/>
      </c>
      <c r="AP109" s="8" t="str">
        <f t="shared" si="12"/>
        <v/>
      </c>
      <c r="AQ109" s="8" t="str">
        <f t="shared" si="13"/>
        <v/>
      </c>
      <c r="AS109" s="8" t="str">
        <f t="shared" si="14"/>
        <v/>
      </c>
      <c r="AT109" s="8" t="str">
        <f t="shared" si="15"/>
        <v/>
      </c>
      <c r="AU109" s="8" t="str">
        <f t="shared" si="16"/>
        <v/>
      </c>
      <c r="AW109" s="8" t="str">
        <f t="shared" si="17"/>
        <v/>
      </c>
      <c r="AX109" s="8" t="str">
        <f t="shared" si="18"/>
        <v/>
      </c>
      <c r="AY109" s="8" t="str">
        <f t="shared" si="19"/>
        <v/>
      </c>
    </row>
    <row r="110" spans="1:51" x14ac:dyDescent="0.2">
      <c r="A110" s="15" t="s">
        <v>323</v>
      </c>
      <c r="B110" s="15">
        <v>3</v>
      </c>
      <c r="C110" s="15">
        <v>58876</v>
      </c>
      <c r="D110" s="15">
        <v>2800</v>
      </c>
      <c r="E110" s="15">
        <v>2070</v>
      </c>
      <c r="F110" s="13">
        <v>25</v>
      </c>
      <c r="G110" s="14">
        <v>93.5</v>
      </c>
      <c r="H110" s="13"/>
      <c r="I110" s="13"/>
      <c r="J110" s="13">
        <v>58763</v>
      </c>
      <c r="K110" s="13">
        <v>58766</v>
      </c>
      <c r="L110" s="13">
        <v>58764</v>
      </c>
      <c r="M110" s="13">
        <v>58767</v>
      </c>
      <c r="O110" s="8" t="str">
        <f t="shared" si="10"/>
        <v/>
      </c>
      <c r="P110" s="8"/>
      <c r="AO110" s="8" t="str">
        <f t="shared" si="11"/>
        <v/>
      </c>
      <c r="AP110" s="8" t="str">
        <f t="shared" si="12"/>
        <v/>
      </c>
      <c r="AQ110" s="8" t="str">
        <f t="shared" si="13"/>
        <v/>
      </c>
      <c r="AS110" s="8" t="str">
        <f t="shared" si="14"/>
        <v/>
      </c>
      <c r="AT110" s="8" t="str">
        <f t="shared" si="15"/>
        <v/>
      </c>
      <c r="AU110" s="8" t="str">
        <f t="shared" si="16"/>
        <v/>
      </c>
      <c r="AW110" s="8" t="str">
        <f t="shared" si="17"/>
        <v/>
      </c>
      <c r="AX110" s="8" t="str">
        <f t="shared" si="18"/>
        <v/>
      </c>
      <c r="AY110" s="8" t="str">
        <f t="shared" si="19"/>
        <v/>
      </c>
    </row>
    <row r="111" spans="1:51" x14ac:dyDescent="0.2">
      <c r="A111" s="15" t="s">
        <v>119</v>
      </c>
      <c r="B111" s="15">
        <v>1</v>
      </c>
      <c r="C111" s="15">
        <v>49150</v>
      </c>
      <c r="D111" s="15">
        <v>2800</v>
      </c>
      <c r="E111" s="15">
        <v>2070</v>
      </c>
      <c r="F111" s="13">
        <v>18</v>
      </c>
      <c r="G111" s="14">
        <v>71.290000000000006</v>
      </c>
      <c r="H111" s="13">
        <v>49357</v>
      </c>
      <c r="I111" s="13">
        <v>49410</v>
      </c>
      <c r="J111" s="13"/>
      <c r="K111" s="13"/>
      <c r="L111" s="13">
        <v>50337</v>
      </c>
      <c r="M111" s="13">
        <v>49489</v>
      </c>
      <c r="O111" s="8" t="str">
        <f t="shared" si="10"/>
        <v/>
      </c>
      <c r="P111" s="8"/>
      <c r="AO111" s="8" t="str">
        <f t="shared" si="11"/>
        <v/>
      </c>
      <c r="AP111" s="8" t="str">
        <f t="shared" si="12"/>
        <v/>
      </c>
      <c r="AQ111" s="8" t="str">
        <f t="shared" si="13"/>
        <v/>
      </c>
      <c r="AS111" s="8" t="str">
        <f t="shared" si="14"/>
        <v/>
      </c>
      <c r="AT111" s="8" t="str">
        <f t="shared" si="15"/>
        <v/>
      </c>
      <c r="AU111" s="8" t="str">
        <f t="shared" si="16"/>
        <v/>
      </c>
      <c r="AW111" s="8" t="str">
        <f t="shared" si="17"/>
        <v/>
      </c>
      <c r="AX111" s="8" t="str">
        <f t="shared" si="18"/>
        <v/>
      </c>
      <c r="AY111" s="8" t="str">
        <f t="shared" si="19"/>
        <v/>
      </c>
    </row>
    <row r="112" spans="1:51" x14ac:dyDescent="0.2">
      <c r="A112" s="18" t="s">
        <v>158</v>
      </c>
      <c r="B112" s="15"/>
      <c r="C112" s="15"/>
      <c r="D112" s="15"/>
      <c r="E112" s="15"/>
      <c r="F112" s="13"/>
      <c r="G112" s="14" t="s">
        <v>153</v>
      </c>
      <c r="H112" s="13"/>
      <c r="I112" s="13"/>
      <c r="J112" s="13"/>
      <c r="K112" s="13"/>
      <c r="L112" s="13"/>
      <c r="M112" s="13"/>
      <c r="O112" s="8" t="str">
        <f t="shared" si="10"/>
        <v/>
      </c>
      <c r="P112" s="8"/>
      <c r="AO112" s="8" t="str">
        <f t="shared" si="11"/>
        <v/>
      </c>
      <c r="AP112" s="8" t="str">
        <f t="shared" si="12"/>
        <v/>
      </c>
      <c r="AQ112" s="8" t="str">
        <f t="shared" si="13"/>
        <v/>
      </c>
      <c r="AS112" s="8" t="str">
        <f t="shared" si="14"/>
        <v/>
      </c>
      <c r="AT112" s="8" t="str">
        <f t="shared" si="15"/>
        <v/>
      </c>
      <c r="AU112" s="8" t="str">
        <f t="shared" si="16"/>
        <v/>
      </c>
      <c r="AW112" s="8" t="str">
        <f t="shared" si="17"/>
        <v/>
      </c>
      <c r="AX112" s="8" t="str">
        <f t="shared" si="18"/>
        <v/>
      </c>
      <c r="AY112" s="8" t="str">
        <f t="shared" si="19"/>
        <v/>
      </c>
    </row>
    <row r="113" spans="1:51" x14ac:dyDescent="0.2">
      <c r="A113" s="13" t="s">
        <v>645</v>
      </c>
      <c r="B113" s="15"/>
      <c r="C113" s="13"/>
      <c r="D113" s="15"/>
      <c r="E113" s="15"/>
      <c r="F113" s="13"/>
      <c r="G113" s="14" t="s">
        <v>153</v>
      </c>
      <c r="H113" s="13"/>
      <c r="I113" s="13"/>
      <c r="J113" s="13"/>
      <c r="K113" s="13"/>
      <c r="L113" s="13"/>
      <c r="M113" s="13"/>
      <c r="O113" s="8" t="str">
        <f t="shared" si="10"/>
        <v/>
      </c>
      <c r="P113" s="8"/>
      <c r="AO113" s="8" t="str">
        <f t="shared" si="11"/>
        <v/>
      </c>
      <c r="AP113" s="8" t="str">
        <f t="shared" si="12"/>
        <v/>
      </c>
      <c r="AQ113" s="8" t="str">
        <f t="shared" si="13"/>
        <v/>
      </c>
      <c r="AS113" s="8" t="str">
        <f t="shared" si="14"/>
        <v/>
      </c>
      <c r="AT113" s="8" t="str">
        <f t="shared" si="15"/>
        <v/>
      </c>
      <c r="AU113" s="8" t="str">
        <f t="shared" si="16"/>
        <v/>
      </c>
      <c r="AW113" s="8" t="str">
        <f t="shared" si="17"/>
        <v/>
      </c>
      <c r="AX113" s="8" t="str">
        <f t="shared" si="18"/>
        <v/>
      </c>
      <c r="AY113" s="8" t="str">
        <f t="shared" si="19"/>
        <v/>
      </c>
    </row>
    <row r="114" spans="1:51" x14ac:dyDescent="0.2">
      <c r="A114" s="13" t="s">
        <v>3</v>
      </c>
      <c r="B114" s="15">
        <v>1</v>
      </c>
      <c r="C114" s="13">
        <v>35624</v>
      </c>
      <c r="D114" s="15">
        <v>2800</v>
      </c>
      <c r="E114" s="15">
        <v>2070</v>
      </c>
      <c r="F114" s="13">
        <v>18</v>
      </c>
      <c r="G114" s="14">
        <v>71.290000000000006</v>
      </c>
      <c r="H114" s="13">
        <v>36151</v>
      </c>
      <c r="I114" s="13">
        <v>36148</v>
      </c>
      <c r="J114" s="13"/>
      <c r="K114" s="13"/>
      <c r="L114" s="13">
        <v>50203</v>
      </c>
      <c r="M114" s="13">
        <v>36150</v>
      </c>
      <c r="O114" s="8" t="str">
        <f t="shared" si="10"/>
        <v/>
      </c>
      <c r="P114" s="8"/>
      <c r="AO114" s="8" t="str">
        <f t="shared" si="11"/>
        <v/>
      </c>
      <c r="AP114" s="8" t="str">
        <f t="shared" si="12"/>
        <v/>
      </c>
      <c r="AQ114" s="8" t="str">
        <f t="shared" si="13"/>
        <v/>
      </c>
      <c r="AS114" s="8" t="str">
        <f t="shared" si="14"/>
        <v/>
      </c>
      <c r="AT114" s="8" t="str">
        <f t="shared" si="15"/>
        <v/>
      </c>
      <c r="AU114" s="8" t="str">
        <f t="shared" si="16"/>
        <v/>
      </c>
      <c r="AW114" s="8" t="str">
        <f t="shared" si="17"/>
        <v/>
      </c>
      <c r="AX114" s="8" t="str">
        <f t="shared" si="18"/>
        <v/>
      </c>
      <c r="AY114" s="8" t="str">
        <f t="shared" si="19"/>
        <v/>
      </c>
    </row>
    <row r="115" spans="1:51" x14ac:dyDescent="0.2">
      <c r="A115" s="13" t="s">
        <v>122</v>
      </c>
      <c r="B115" s="15">
        <v>1</v>
      </c>
      <c r="C115" s="13">
        <v>35626</v>
      </c>
      <c r="D115" s="15">
        <v>2800</v>
      </c>
      <c r="E115" s="15">
        <v>2070</v>
      </c>
      <c r="F115" s="13">
        <v>25</v>
      </c>
      <c r="G115" s="14">
        <v>93.5</v>
      </c>
      <c r="H115" s="13"/>
      <c r="I115" s="13"/>
      <c r="J115" s="13">
        <v>54390</v>
      </c>
      <c r="K115" s="13">
        <v>36149</v>
      </c>
      <c r="L115" s="13">
        <v>50203</v>
      </c>
      <c r="M115" s="13">
        <v>36150</v>
      </c>
      <c r="O115" s="8" t="str">
        <f t="shared" si="10"/>
        <v/>
      </c>
      <c r="P115" s="8"/>
      <c r="AO115" s="8" t="str">
        <f t="shared" si="11"/>
        <v/>
      </c>
      <c r="AP115" s="8" t="str">
        <f t="shared" si="12"/>
        <v/>
      </c>
      <c r="AQ115" s="8" t="str">
        <f t="shared" si="13"/>
        <v/>
      </c>
      <c r="AS115" s="8" t="str">
        <f t="shared" si="14"/>
        <v/>
      </c>
      <c r="AT115" s="8" t="str">
        <f t="shared" si="15"/>
        <v/>
      </c>
      <c r="AU115" s="8" t="str">
        <f t="shared" si="16"/>
        <v/>
      </c>
      <c r="AW115" s="8" t="str">
        <f t="shared" si="17"/>
        <v/>
      </c>
      <c r="AX115" s="8" t="str">
        <f t="shared" si="18"/>
        <v/>
      </c>
      <c r="AY115" s="8" t="str">
        <f t="shared" si="19"/>
        <v/>
      </c>
    </row>
    <row r="116" spans="1:51" x14ac:dyDescent="0.2">
      <c r="A116" s="13" t="s">
        <v>324</v>
      </c>
      <c r="B116" s="15">
        <v>1</v>
      </c>
      <c r="C116" s="13">
        <v>58233</v>
      </c>
      <c r="D116" s="15">
        <v>2800</v>
      </c>
      <c r="E116" s="15">
        <v>2070</v>
      </c>
      <c r="F116" s="13">
        <v>18</v>
      </c>
      <c r="G116" s="14">
        <v>71.290000000000006</v>
      </c>
      <c r="H116" s="13">
        <v>58510</v>
      </c>
      <c r="I116" s="13">
        <v>58513</v>
      </c>
      <c r="J116" s="13"/>
      <c r="K116" s="13"/>
      <c r="L116" s="13">
        <v>58512</v>
      </c>
      <c r="M116" s="13">
        <v>58515</v>
      </c>
      <c r="O116" s="8" t="str">
        <f t="shared" si="10"/>
        <v/>
      </c>
      <c r="P116" s="8"/>
      <c r="AO116" s="8" t="str">
        <f t="shared" si="11"/>
        <v/>
      </c>
      <c r="AP116" s="8" t="str">
        <f t="shared" si="12"/>
        <v/>
      </c>
      <c r="AQ116" s="8" t="str">
        <f t="shared" si="13"/>
        <v/>
      </c>
      <c r="AS116" s="8" t="str">
        <f t="shared" si="14"/>
        <v/>
      </c>
      <c r="AT116" s="8" t="str">
        <f t="shared" si="15"/>
        <v/>
      </c>
      <c r="AU116" s="8" t="str">
        <f t="shared" si="16"/>
        <v/>
      </c>
      <c r="AW116" s="8" t="str">
        <f t="shared" si="17"/>
        <v/>
      </c>
      <c r="AX116" s="8" t="str">
        <f t="shared" si="18"/>
        <v/>
      </c>
      <c r="AY116" s="8" t="str">
        <f t="shared" si="19"/>
        <v/>
      </c>
    </row>
    <row r="117" spans="1:51" x14ac:dyDescent="0.2">
      <c r="A117" s="15" t="s">
        <v>5</v>
      </c>
      <c r="B117" s="15">
        <v>1</v>
      </c>
      <c r="C117" s="15">
        <v>26601</v>
      </c>
      <c r="D117" s="15">
        <v>2800</v>
      </c>
      <c r="E117" s="15">
        <v>2070</v>
      </c>
      <c r="F117" s="13">
        <v>8</v>
      </c>
      <c r="G117" s="14">
        <v>36.11</v>
      </c>
      <c r="H117" s="13">
        <v>24576</v>
      </c>
      <c r="I117" s="13">
        <v>19144</v>
      </c>
      <c r="J117" s="13"/>
      <c r="K117" s="13"/>
      <c r="L117" s="13">
        <v>50209</v>
      </c>
      <c r="M117" s="13">
        <v>19659</v>
      </c>
      <c r="O117" s="8" t="str">
        <f t="shared" si="10"/>
        <v/>
      </c>
      <c r="P117" s="8"/>
      <c r="AO117" s="8" t="str">
        <f t="shared" si="11"/>
        <v/>
      </c>
      <c r="AP117" s="8" t="str">
        <f t="shared" si="12"/>
        <v/>
      </c>
      <c r="AQ117" s="8" t="str">
        <f t="shared" si="13"/>
        <v/>
      </c>
      <c r="AS117" s="8" t="str">
        <f t="shared" si="14"/>
        <v/>
      </c>
      <c r="AT117" s="8" t="str">
        <f t="shared" si="15"/>
        <v/>
      </c>
      <c r="AU117" s="8" t="str">
        <f t="shared" si="16"/>
        <v/>
      </c>
      <c r="AW117" s="8" t="str">
        <f t="shared" si="17"/>
        <v/>
      </c>
      <c r="AX117" s="8" t="str">
        <f t="shared" si="18"/>
        <v/>
      </c>
      <c r="AY117" s="8" t="str">
        <f t="shared" si="19"/>
        <v/>
      </c>
    </row>
    <row r="118" spans="1:51" x14ac:dyDescent="0.2">
      <c r="A118" s="15" t="s">
        <v>6</v>
      </c>
      <c r="B118" s="15">
        <v>1</v>
      </c>
      <c r="C118" s="15">
        <v>19079</v>
      </c>
      <c r="D118" s="15">
        <v>2800</v>
      </c>
      <c r="E118" s="15">
        <v>2070</v>
      </c>
      <c r="F118" s="13">
        <v>18</v>
      </c>
      <c r="G118" s="14">
        <v>71.290000000000006</v>
      </c>
      <c r="H118" s="13">
        <v>24576</v>
      </c>
      <c r="I118" s="13">
        <v>19144</v>
      </c>
      <c r="J118" s="13"/>
      <c r="K118" s="13"/>
      <c r="L118" s="13">
        <v>50209</v>
      </c>
      <c r="M118" s="13">
        <v>19659</v>
      </c>
      <c r="O118" s="8" t="str">
        <f t="shared" si="10"/>
        <v/>
      </c>
      <c r="P118" s="8"/>
      <c r="AO118" s="8" t="str">
        <f t="shared" si="11"/>
        <v/>
      </c>
      <c r="AP118" s="8" t="str">
        <f t="shared" si="12"/>
        <v/>
      </c>
      <c r="AQ118" s="8" t="str">
        <f t="shared" si="13"/>
        <v/>
      </c>
      <c r="AS118" s="8" t="str">
        <f t="shared" si="14"/>
        <v/>
      </c>
      <c r="AT118" s="8" t="str">
        <f t="shared" si="15"/>
        <v/>
      </c>
      <c r="AU118" s="8" t="str">
        <f t="shared" si="16"/>
        <v/>
      </c>
      <c r="AW118" s="8" t="str">
        <f t="shared" si="17"/>
        <v/>
      </c>
      <c r="AX118" s="8" t="str">
        <f t="shared" si="18"/>
        <v/>
      </c>
      <c r="AY118" s="8" t="str">
        <f t="shared" si="19"/>
        <v/>
      </c>
    </row>
    <row r="119" spans="1:51" x14ac:dyDescent="0.2">
      <c r="A119" s="15" t="s">
        <v>7</v>
      </c>
      <c r="B119" s="15">
        <v>1</v>
      </c>
      <c r="C119" s="15">
        <v>19080</v>
      </c>
      <c r="D119" s="15">
        <v>2800</v>
      </c>
      <c r="E119" s="15">
        <v>2070</v>
      </c>
      <c r="F119" s="13">
        <v>25</v>
      </c>
      <c r="G119" s="14">
        <v>93.5</v>
      </c>
      <c r="H119" s="13"/>
      <c r="I119" s="13"/>
      <c r="J119" s="13">
        <v>54392</v>
      </c>
      <c r="K119" s="13">
        <v>19145</v>
      </c>
      <c r="L119" s="13">
        <v>50209</v>
      </c>
      <c r="M119" s="13">
        <v>19659</v>
      </c>
      <c r="O119" s="8" t="str">
        <f t="shared" si="10"/>
        <v/>
      </c>
      <c r="P119" s="8"/>
      <c r="AO119" s="8" t="str">
        <f t="shared" si="11"/>
        <v/>
      </c>
      <c r="AP119" s="8" t="str">
        <f t="shared" si="12"/>
        <v/>
      </c>
      <c r="AQ119" s="8" t="str">
        <f t="shared" si="13"/>
        <v/>
      </c>
      <c r="AS119" s="8" t="str">
        <f t="shared" si="14"/>
        <v/>
      </c>
      <c r="AT119" s="8" t="str">
        <f t="shared" si="15"/>
        <v/>
      </c>
      <c r="AU119" s="8" t="str">
        <f t="shared" si="16"/>
        <v/>
      </c>
      <c r="AW119" s="8" t="str">
        <f t="shared" si="17"/>
        <v/>
      </c>
      <c r="AX119" s="8" t="str">
        <f t="shared" si="18"/>
        <v/>
      </c>
      <c r="AY119" s="8" t="str">
        <f t="shared" si="19"/>
        <v/>
      </c>
    </row>
    <row r="120" spans="1:51" x14ac:dyDescent="0.2">
      <c r="A120" s="15" t="s">
        <v>8</v>
      </c>
      <c r="B120" s="15">
        <v>1</v>
      </c>
      <c r="C120" s="15">
        <v>35762</v>
      </c>
      <c r="D120" s="15">
        <v>2800</v>
      </c>
      <c r="E120" s="15">
        <v>2070</v>
      </c>
      <c r="F120" s="13">
        <v>18</v>
      </c>
      <c r="G120" s="14">
        <v>71.290000000000006</v>
      </c>
      <c r="H120" s="13">
        <v>36341</v>
      </c>
      <c r="I120" s="13">
        <v>36344</v>
      </c>
      <c r="J120" s="13"/>
      <c r="K120" s="13"/>
      <c r="L120" s="13">
        <v>50212</v>
      </c>
      <c r="M120" s="13">
        <v>36342</v>
      </c>
      <c r="O120" s="8" t="str">
        <f t="shared" si="10"/>
        <v/>
      </c>
      <c r="P120" s="8"/>
      <c r="AO120" s="8" t="str">
        <f t="shared" si="11"/>
        <v/>
      </c>
      <c r="AP120" s="8" t="str">
        <f t="shared" si="12"/>
        <v/>
      </c>
      <c r="AQ120" s="8" t="str">
        <f t="shared" si="13"/>
        <v/>
      </c>
      <c r="AS120" s="8" t="str">
        <f t="shared" si="14"/>
        <v/>
      </c>
      <c r="AT120" s="8" t="str">
        <f t="shared" si="15"/>
        <v/>
      </c>
      <c r="AU120" s="8" t="str">
        <f t="shared" si="16"/>
        <v/>
      </c>
      <c r="AW120" s="8" t="str">
        <f t="shared" si="17"/>
        <v/>
      </c>
      <c r="AX120" s="8" t="str">
        <f t="shared" si="18"/>
        <v/>
      </c>
      <c r="AY120" s="8" t="str">
        <f t="shared" si="19"/>
        <v/>
      </c>
    </row>
    <row r="121" spans="1:51" x14ac:dyDescent="0.2">
      <c r="A121" s="13" t="s">
        <v>9</v>
      </c>
      <c r="B121" s="15">
        <v>1</v>
      </c>
      <c r="C121" s="13">
        <v>35767</v>
      </c>
      <c r="D121" s="15">
        <v>2800</v>
      </c>
      <c r="E121" s="15">
        <v>2070</v>
      </c>
      <c r="F121" s="13">
        <v>8</v>
      </c>
      <c r="G121" s="14">
        <v>36.11</v>
      </c>
      <c r="H121" s="13">
        <v>31912</v>
      </c>
      <c r="I121" s="13">
        <v>36345</v>
      </c>
      <c r="J121" s="13"/>
      <c r="K121" s="13"/>
      <c r="L121" s="13">
        <v>50213</v>
      </c>
      <c r="M121" s="13">
        <v>36347</v>
      </c>
      <c r="O121" s="8" t="str">
        <f t="shared" si="10"/>
        <v/>
      </c>
      <c r="P121" s="8"/>
      <c r="AO121" s="8" t="str">
        <f t="shared" si="11"/>
        <v/>
      </c>
      <c r="AP121" s="8" t="str">
        <f t="shared" si="12"/>
        <v/>
      </c>
      <c r="AQ121" s="8" t="str">
        <f t="shared" si="13"/>
        <v/>
      </c>
      <c r="AS121" s="8" t="str">
        <f t="shared" si="14"/>
        <v/>
      </c>
      <c r="AT121" s="8" t="str">
        <f t="shared" si="15"/>
        <v/>
      </c>
      <c r="AU121" s="8" t="str">
        <f t="shared" si="16"/>
        <v/>
      </c>
      <c r="AW121" s="8" t="str">
        <f t="shared" si="17"/>
        <v/>
      </c>
      <c r="AX121" s="8" t="str">
        <f t="shared" si="18"/>
        <v/>
      </c>
      <c r="AY121" s="8" t="str">
        <f t="shared" si="19"/>
        <v/>
      </c>
    </row>
    <row r="122" spans="1:51" x14ac:dyDescent="0.2">
      <c r="A122" s="13" t="s">
        <v>11</v>
      </c>
      <c r="B122" s="15">
        <v>1</v>
      </c>
      <c r="C122" s="13">
        <v>31690</v>
      </c>
      <c r="D122" s="15">
        <v>2800</v>
      </c>
      <c r="E122" s="15">
        <v>2070</v>
      </c>
      <c r="F122" s="13">
        <v>18</v>
      </c>
      <c r="G122" s="14">
        <v>71.290000000000006</v>
      </c>
      <c r="H122" s="13">
        <v>31912</v>
      </c>
      <c r="I122" s="13">
        <v>36345</v>
      </c>
      <c r="J122" s="13"/>
      <c r="K122" s="13"/>
      <c r="L122" s="13">
        <v>50213</v>
      </c>
      <c r="M122" s="13">
        <v>36347</v>
      </c>
      <c r="O122" s="8" t="str">
        <f t="shared" si="10"/>
        <v/>
      </c>
      <c r="P122" s="8"/>
      <c r="AO122" s="8" t="str">
        <f t="shared" si="11"/>
        <v/>
      </c>
      <c r="AP122" s="8" t="str">
        <f t="shared" si="12"/>
        <v/>
      </c>
      <c r="AQ122" s="8" t="str">
        <f t="shared" si="13"/>
        <v/>
      </c>
      <c r="AS122" s="8" t="str">
        <f t="shared" si="14"/>
        <v/>
      </c>
      <c r="AT122" s="8" t="str">
        <f t="shared" si="15"/>
        <v/>
      </c>
      <c r="AU122" s="8" t="str">
        <f t="shared" si="16"/>
        <v/>
      </c>
      <c r="AW122" s="8" t="str">
        <f t="shared" si="17"/>
        <v/>
      </c>
      <c r="AX122" s="8" t="str">
        <f t="shared" si="18"/>
        <v/>
      </c>
      <c r="AY122" s="8" t="str">
        <f t="shared" si="19"/>
        <v/>
      </c>
    </row>
    <row r="123" spans="1:51" x14ac:dyDescent="0.2">
      <c r="A123" s="13" t="s">
        <v>144</v>
      </c>
      <c r="B123" s="15">
        <v>1</v>
      </c>
      <c r="C123" s="13">
        <v>35766</v>
      </c>
      <c r="D123" s="15">
        <v>2800</v>
      </c>
      <c r="E123" s="15">
        <v>2070</v>
      </c>
      <c r="F123" s="13">
        <v>25</v>
      </c>
      <c r="G123" s="14">
        <v>93.5</v>
      </c>
      <c r="H123" s="13"/>
      <c r="I123" s="13"/>
      <c r="J123" s="13">
        <v>54395</v>
      </c>
      <c r="K123" s="13">
        <v>36588</v>
      </c>
      <c r="L123" s="13">
        <v>50213</v>
      </c>
      <c r="M123" s="13">
        <v>36347</v>
      </c>
      <c r="O123" s="8" t="str">
        <f t="shared" si="10"/>
        <v/>
      </c>
      <c r="P123" s="8"/>
      <c r="AO123" s="8" t="str">
        <f t="shared" si="11"/>
        <v/>
      </c>
      <c r="AP123" s="8" t="str">
        <f t="shared" si="12"/>
        <v/>
      </c>
      <c r="AQ123" s="8" t="str">
        <f t="shared" si="13"/>
        <v/>
      </c>
      <c r="AS123" s="8" t="str">
        <f t="shared" si="14"/>
        <v/>
      </c>
      <c r="AT123" s="8" t="str">
        <f t="shared" si="15"/>
        <v/>
      </c>
      <c r="AU123" s="8" t="str">
        <f t="shared" si="16"/>
        <v/>
      </c>
      <c r="AW123" s="8" t="str">
        <f t="shared" si="17"/>
        <v/>
      </c>
      <c r="AX123" s="8" t="str">
        <f t="shared" si="18"/>
        <v/>
      </c>
      <c r="AY123" s="8" t="str">
        <f t="shared" si="19"/>
        <v/>
      </c>
    </row>
    <row r="124" spans="1:51" x14ac:dyDescent="0.2">
      <c r="A124" s="13" t="s">
        <v>13</v>
      </c>
      <c r="B124" s="15">
        <v>1</v>
      </c>
      <c r="C124" s="13">
        <v>36803</v>
      </c>
      <c r="D124" s="15">
        <v>2800</v>
      </c>
      <c r="E124" s="15">
        <v>2070</v>
      </c>
      <c r="F124" s="13">
        <v>8</v>
      </c>
      <c r="G124" s="14">
        <v>36.11</v>
      </c>
      <c r="H124" s="13">
        <v>32880</v>
      </c>
      <c r="I124" s="13">
        <v>36349</v>
      </c>
      <c r="J124" s="13"/>
      <c r="K124" s="13"/>
      <c r="L124" s="13">
        <v>50214</v>
      </c>
      <c r="M124" s="13">
        <v>36348</v>
      </c>
      <c r="O124" s="8" t="str">
        <f t="shared" si="10"/>
        <v/>
      </c>
      <c r="P124" s="8"/>
      <c r="AO124" s="8" t="str">
        <f t="shared" si="11"/>
        <v/>
      </c>
      <c r="AP124" s="8" t="str">
        <f t="shared" si="12"/>
        <v/>
      </c>
      <c r="AQ124" s="8" t="str">
        <f t="shared" si="13"/>
        <v/>
      </c>
      <c r="AS124" s="8" t="str">
        <f t="shared" si="14"/>
        <v/>
      </c>
      <c r="AT124" s="8" t="str">
        <f t="shared" si="15"/>
        <v/>
      </c>
      <c r="AU124" s="8" t="str">
        <f t="shared" si="16"/>
        <v/>
      </c>
      <c r="AW124" s="8" t="str">
        <f t="shared" si="17"/>
        <v/>
      </c>
      <c r="AX124" s="8" t="str">
        <f t="shared" si="18"/>
        <v/>
      </c>
      <c r="AY124" s="8" t="str">
        <f t="shared" si="19"/>
        <v/>
      </c>
    </row>
    <row r="125" spans="1:51" x14ac:dyDescent="0.2">
      <c r="A125" s="13" t="s">
        <v>15</v>
      </c>
      <c r="B125" s="15">
        <v>1</v>
      </c>
      <c r="C125" s="13">
        <v>32632</v>
      </c>
      <c r="D125" s="15">
        <v>2800</v>
      </c>
      <c r="E125" s="15">
        <v>2070</v>
      </c>
      <c r="F125" s="13">
        <v>18</v>
      </c>
      <c r="G125" s="14">
        <v>71.290000000000006</v>
      </c>
      <c r="H125" s="13">
        <v>32880</v>
      </c>
      <c r="I125" s="13">
        <v>36349</v>
      </c>
      <c r="J125" s="13"/>
      <c r="K125" s="13"/>
      <c r="L125" s="13">
        <v>50214</v>
      </c>
      <c r="M125" s="13">
        <v>36348</v>
      </c>
      <c r="O125" s="8" t="str">
        <f t="shared" si="10"/>
        <v/>
      </c>
      <c r="P125" s="8"/>
      <c r="AO125" s="8" t="str">
        <f t="shared" si="11"/>
        <v/>
      </c>
      <c r="AP125" s="8" t="str">
        <f t="shared" si="12"/>
        <v/>
      </c>
      <c r="AQ125" s="8" t="str">
        <f t="shared" si="13"/>
        <v/>
      </c>
      <c r="AS125" s="8" t="str">
        <f t="shared" si="14"/>
        <v/>
      </c>
      <c r="AT125" s="8" t="str">
        <f t="shared" si="15"/>
        <v/>
      </c>
      <c r="AU125" s="8" t="str">
        <f t="shared" si="16"/>
        <v/>
      </c>
      <c r="AW125" s="8" t="str">
        <f t="shared" si="17"/>
        <v/>
      </c>
      <c r="AX125" s="8" t="str">
        <f t="shared" si="18"/>
        <v/>
      </c>
      <c r="AY125" s="8" t="str">
        <f t="shared" si="19"/>
        <v/>
      </c>
    </row>
    <row r="126" spans="1:51" x14ac:dyDescent="0.2">
      <c r="A126" s="13" t="s">
        <v>325</v>
      </c>
      <c r="B126" s="15">
        <v>1</v>
      </c>
      <c r="C126" s="13">
        <v>32926</v>
      </c>
      <c r="D126" s="15">
        <v>2800</v>
      </c>
      <c r="E126" s="15">
        <v>2070</v>
      </c>
      <c r="F126" s="13">
        <v>25</v>
      </c>
      <c r="G126" s="14">
        <v>93.5</v>
      </c>
      <c r="H126" s="13"/>
      <c r="I126" s="13"/>
      <c r="J126" s="13">
        <v>54396</v>
      </c>
      <c r="K126" s="13">
        <v>36346</v>
      </c>
      <c r="L126" s="13">
        <v>50214</v>
      </c>
      <c r="M126" s="13">
        <v>36348</v>
      </c>
      <c r="O126" s="8" t="str">
        <f t="shared" si="10"/>
        <v/>
      </c>
      <c r="P126" s="8"/>
      <c r="AO126" s="8" t="str">
        <f t="shared" si="11"/>
        <v/>
      </c>
      <c r="AP126" s="8" t="str">
        <f t="shared" si="12"/>
        <v/>
      </c>
      <c r="AQ126" s="8" t="str">
        <f t="shared" si="13"/>
        <v/>
      </c>
      <c r="AS126" s="8" t="str">
        <f t="shared" si="14"/>
        <v/>
      </c>
      <c r="AT126" s="8" t="str">
        <f t="shared" si="15"/>
        <v/>
      </c>
      <c r="AU126" s="8" t="str">
        <f t="shared" si="16"/>
        <v/>
      </c>
      <c r="AW126" s="8" t="str">
        <f t="shared" si="17"/>
        <v/>
      </c>
      <c r="AX126" s="8" t="str">
        <f t="shared" si="18"/>
        <v/>
      </c>
      <c r="AY126" s="8" t="str">
        <f t="shared" si="19"/>
        <v/>
      </c>
    </row>
    <row r="127" spans="1:51" x14ac:dyDescent="0.2">
      <c r="A127" s="13" t="s">
        <v>17</v>
      </c>
      <c r="B127" s="15">
        <v>1</v>
      </c>
      <c r="C127" s="13">
        <v>35646</v>
      </c>
      <c r="D127" s="15">
        <v>2800</v>
      </c>
      <c r="E127" s="15">
        <v>2070</v>
      </c>
      <c r="F127" s="13">
        <v>18</v>
      </c>
      <c r="G127" s="14">
        <v>71.290000000000006</v>
      </c>
      <c r="H127" s="13">
        <v>36176</v>
      </c>
      <c r="I127" s="13">
        <v>36178</v>
      </c>
      <c r="J127" s="13"/>
      <c r="K127" s="13"/>
      <c r="L127" s="13">
        <v>50215</v>
      </c>
      <c r="M127" s="13">
        <v>36177</v>
      </c>
      <c r="O127" s="8" t="str">
        <f t="shared" si="10"/>
        <v/>
      </c>
      <c r="P127" s="8"/>
      <c r="AO127" s="8" t="str">
        <f t="shared" si="11"/>
        <v/>
      </c>
      <c r="AP127" s="8" t="str">
        <f t="shared" si="12"/>
        <v/>
      </c>
      <c r="AQ127" s="8" t="str">
        <f t="shared" si="13"/>
        <v/>
      </c>
      <c r="AS127" s="8" t="str">
        <f t="shared" si="14"/>
        <v/>
      </c>
      <c r="AT127" s="8" t="str">
        <f t="shared" si="15"/>
        <v/>
      </c>
      <c r="AU127" s="8" t="str">
        <f t="shared" si="16"/>
        <v/>
      </c>
      <c r="AW127" s="8" t="str">
        <f t="shared" si="17"/>
        <v/>
      </c>
      <c r="AX127" s="8" t="str">
        <f t="shared" si="18"/>
        <v/>
      </c>
      <c r="AY127" s="8" t="str">
        <f t="shared" si="19"/>
        <v/>
      </c>
    </row>
    <row r="128" spans="1:51" x14ac:dyDescent="0.2">
      <c r="A128" s="13" t="s">
        <v>326</v>
      </c>
      <c r="B128" s="15">
        <v>1</v>
      </c>
      <c r="C128" s="13">
        <v>35648</v>
      </c>
      <c r="D128" s="15">
        <v>2800</v>
      </c>
      <c r="E128" s="15">
        <v>2070</v>
      </c>
      <c r="F128" s="13">
        <v>25</v>
      </c>
      <c r="G128" s="14">
        <v>93.5</v>
      </c>
      <c r="H128" s="13"/>
      <c r="I128" s="13"/>
      <c r="J128" s="13">
        <v>54397</v>
      </c>
      <c r="K128" s="13">
        <v>36179</v>
      </c>
      <c r="L128" s="13">
        <v>50215</v>
      </c>
      <c r="M128" s="13">
        <v>36177</v>
      </c>
      <c r="O128" s="8" t="str">
        <f t="shared" si="10"/>
        <v/>
      </c>
      <c r="P128" s="8"/>
      <c r="AO128" s="8" t="str">
        <f t="shared" si="11"/>
        <v/>
      </c>
      <c r="AP128" s="8" t="str">
        <f t="shared" si="12"/>
        <v/>
      </c>
      <c r="AQ128" s="8" t="str">
        <f t="shared" si="13"/>
        <v/>
      </c>
      <c r="AS128" s="8" t="str">
        <f t="shared" si="14"/>
        <v/>
      </c>
      <c r="AT128" s="8" t="str">
        <f t="shared" si="15"/>
        <v/>
      </c>
      <c r="AU128" s="8" t="str">
        <f t="shared" si="16"/>
        <v/>
      </c>
      <c r="AW128" s="8" t="str">
        <f t="shared" si="17"/>
        <v/>
      </c>
      <c r="AX128" s="8" t="str">
        <f t="shared" si="18"/>
        <v/>
      </c>
      <c r="AY128" s="8" t="str">
        <f t="shared" si="19"/>
        <v/>
      </c>
    </row>
    <row r="129" spans="1:51" x14ac:dyDescent="0.2">
      <c r="A129" s="13" t="s">
        <v>327</v>
      </c>
      <c r="B129" s="15">
        <v>1</v>
      </c>
      <c r="C129" s="13">
        <v>58234</v>
      </c>
      <c r="D129" s="15">
        <v>2800</v>
      </c>
      <c r="E129" s="15">
        <v>2070</v>
      </c>
      <c r="F129" s="13">
        <v>18</v>
      </c>
      <c r="G129" s="14">
        <v>71.290000000000006</v>
      </c>
      <c r="H129" s="13">
        <v>58517</v>
      </c>
      <c r="I129" s="13">
        <v>58520</v>
      </c>
      <c r="J129" s="13"/>
      <c r="K129" s="13"/>
      <c r="L129" s="13">
        <v>58519</v>
      </c>
      <c r="M129" s="13">
        <v>58522</v>
      </c>
      <c r="O129" s="8" t="str">
        <f t="shared" si="10"/>
        <v/>
      </c>
      <c r="P129" s="8"/>
      <c r="AO129" s="8" t="str">
        <f t="shared" si="11"/>
        <v/>
      </c>
      <c r="AP129" s="8" t="str">
        <f t="shared" si="12"/>
        <v/>
      </c>
      <c r="AQ129" s="8" t="str">
        <f t="shared" si="13"/>
        <v/>
      </c>
      <c r="AS129" s="8" t="str">
        <f t="shared" si="14"/>
        <v/>
      </c>
      <c r="AT129" s="8" t="str">
        <f t="shared" si="15"/>
        <v/>
      </c>
      <c r="AU129" s="8" t="str">
        <f t="shared" si="16"/>
        <v/>
      </c>
      <c r="AW129" s="8" t="str">
        <f t="shared" si="17"/>
        <v/>
      </c>
      <c r="AX129" s="8" t="str">
        <f t="shared" si="18"/>
        <v/>
      </c>
      <c r="AY129" s="8" t="str">
        <f t="shared" si="19"/>
        <v/>
      </c>
    </row>
    <row r="130" spans="1:51" x14ac:dyDescent="0.2">
      <c r="A130" s="13" t="s">
        <v>328</v>
      </c>
      <c r="B130" s="15">
        <v>1</v>
      </c>
      <c r="C130" s="13">
        <v>58235</v>
      </c>
      <c r="D130" s="15">
        <v>2800</v>
      </c>
      <c r="E130" s="15">
        <v>2070</v>
      </c>
      <c r="F130" s="13">
        <v>18</v>
      </c>
      <c r="G130" s="14">
        <v>71.290000000000006</v>
      </c>
      <c r="H130" s="13">
        <v>58523</v>
      </c>
      <c r="I130" s="13">
        <v>58526</v>
      </c>
      <c r="J130" s="13"/>
      <c r="K130" s="13"/>
      <c r="L130" s="13">
        <v>58525</v>
      </c>
      <c r="M130" s="13">
        <v>58528</v>
      </c>
      <c r="O130" s="8" t="str">
        <f t="shared" si="10"/>
        <v/>
      </c>
      <c r="P130" s="8"/>
      <c r="AO130" s="8" t="str">
        <f t="shared" si="11"/>
        <v/>
      </c>
      <c r="AP130" s="8" t="str">
        <f t="shared" si="12"/>
        <v/>
      </c>
      <c r="AQ130" s="8" t="str">
        <f t="shared" si="13"/>
        <v/>
      </c>
      <c r="AS130" s="8" t="str">
        <f t="shared" si="14"/>
        <v/>
      </c>
      <c r="AT130" s="8" t="str">
        <f t="shared" si="15"/>
        <v/>
      </c>
      <c r="AU130" s="8" t="str">
        <f t="shared" si="16"/>
        <v/>
      </c>
      <c r="AW130" s="8" t="str">
        <f t="shared" si="17"/>
        <v/>
      </c>
      <c r="AX130" s="8" t="str">
        <f t="shared" si="18"/>
        <v/>
      </c>
      <c r="AY130" s="8" t="str">
        <f t="shared" si="19"/>
        <v/>
      </c>
    </row>
    <row r="131" spans="1:51" x14ac:dyDescent="0.2">
      <c r="A131" s="13" t="s">
        <v>329</v>
      </c>
      <c r="B131" s="15">
        <v>1</v>
      </c>
      <c r="C131" s="13">
        <v>58890</v>
      </c>
      <c r="D131" s="15">
        <v>2800</v>
      </c>
      <c r="E131" s="15">
        <v>2070</v>
      </c>
      <c r="F131" s="13">
        <v>25</v>
      </c>
      <c r="G131" s="14">
        <v>93.5</v>
      </c>
      <c r="H131" s="13"/>
      <c r="I131" s="13"/>
      <c r="J131" s="13">
        <v>58523</v>
      </c>
      <c r="K131" s="13">
        <v>58527</v>
      </c>
      <c r="L131" s="13">
        <v>58525</v>
      </c>
      <c r="M131" s="13">
        <v>58528</v>
      </c>
      <c r="O131" s="8" t="str">
        <f t="shared" si="10"/>
        <v/>
      </c>
      <c r="P131" s="8"/>
      <c r="AO131" s="8" t="str">
        <f t="shared" si="11"/>
        <v/>
      </c>
      <c r="AP131" s="8" t="str">
        <f t="shared" si="12"/>
        <v/>
      </c>
      <c r="AQ131" s="8" t="str">
        <f t="shared" si="13"/>
        <v/>
      </c>
      <c r="AS131" s="8" t="str">
        <f t="shared" si="14"/>
        <v/>
      </c>
      <c r="AT131" s="8" t="str">
        <f t="shared" si="15"/>
        <v/>
      </c>
      <c r="AU131" s="8" t="str">
        <f t="shared" si="16"/>
        <v/>
      </c>
      <c r="AW131" s="8" t="str">
        <f t="shared" si="17"/>
        <v/>
      </c>
      <c r="AX131" s="8" t="str">
        <f t="shared" si="18"/>
        <v/>
      </c>
      <c r="AY131" s="8" t="str">
        <f t="shared" si="19"/>
        <v/>
      </c>
    </row>
    <row r="132" spans="1:51" x14ac:dyDescent="0.2">
      <c r="A132" s="13" t="s">
        <v>330</v>
      </c>
      <c r="B132" s="15">
        <v>1</v>
      </c>
      <c r="C132" s="13">
        <v>58236</v>
      </c>
      <c r="D132" s="15">
        <v>2800</v>
      </c>
      <c r="E132" s="15">
        <v>2070</v>
      </c>
      <c r="F132" s="13">
        <v>18</v>
      </c>
      <c r="G132" s="14">
        <v>71.290000000000006</v>
      </c>
      <c r="H132" s="13">
        <v>58530</v>
      </c>
      <c r="I132" s="13">
        <v>58533</v>
      </c>
      <c r="J132" s="13"/>
      <c r="K132" s="13"/>
      <c r="L132" s="13">
        <v>58532</v>
      </c>
      <c r="M132" s="13">
        <v>58535</v>
      </c>
      <c r="O132" s="8" t="str">
        <f t="shared" si="10"/>
        <v/>
      </c>
      <c r="P132" s="8"/>
      <c r="AO132" s="8" t="str">
        <f t="shared" si="11"/>
        <v/>
      </c>
      <c r="AP132" s="8" t="str">
        <f t="shared" si="12"/>
        <v/>
      </c>
      <c r="AQ132" s="8" t="str">
        <f t="shared" si="13"/>
        <v/>
      </c>
      <c r="AS132" s="8" t="str">
        <f t="shared" si="14"/>
        <v/>
      </c>
      <c r="AT132" s="8" t="str">
        <f t="shared" si="15"/>
        <v/>
      </c>
      <c r="AU132" s="8" t="str">
        <f t="shared" si="16"/>
        <v/>
      </c>
      <c r="AW132" s="8" t="str">
        <f t="shared" si="17"/>
        <v/>
      </c>
      <c r="AX132" s="8" t="str">
        <f t="shared" si="18"/>
        <v/>
      </c>
      <c r="AY132" s="8" t="str">
        <f t="shared" si="19"/>
        <v/>
      </c>
    </row>
    <row r="133" spans="1:51" x14ac:dyDescent="0.2">
      <c r="A133" s="13" t="s">
        <v>331</v>
      </c>
      <c r="B133" s="15">
        <v>1</v>
      </c>
      <c r="C133" s="13">
        <v>58891</v>
      </c>
      <c r="D133" s="15">
        <v>2800</v>
      </c>
      <c r="E133" s="15">
        <v>2070</v>
      </c>
      <c r="F133" s="13">
        <v>25</v>
      </c>
      <c r="G133" s="14">
        <v>93.5</v>
      </c>
      <c r="H133" s="13"/>
      <c r="I133" s="13"/>
      <c r="J133" s="13">
        <v>58531</v>
      </c>
      <c r="K133" s="13">
        <v>58534</v>
      </c>
      <c r="L133" s="13">
        <v>58532</v>
      </c>
      <c r="M133" s="13">
        <v>58535</v>
      </c>
      <c r="O133" s="8" t="str">
        <f t="shared" ref="O133:O196" si="20">IF(N133&gt;25,"PAZI","")</f>
        <v/>
      </c>
      <c r="P133" s="8"/>
      <c r="AO133" s="8" t="str">
        <f t="shared" si="11"/>
        <v/>
      </c>
      <c r="AP133" s="8" t="str">
        <f t="shared" si="12"/>
        <v/>
      </c>
      <c r="AQ133" s="8" t="str">
        <f t="shared" si="13"/>
        <v/>
      </c>
      <c r="AS133" s="8" t="str">
        <f t="shared" si="14"/>
        <v/>
      </c>
      <c r="AT133" s="8" t="str">
        <f t="shared" si="15"/>
        <v/>
      </c>
      <c r="AU133" s="8" t="str">
        <f t="shared" si="16"/>
        <v/>
      </c>
      <c r="AW133" s="8" t="str">
        <f t="shared" si="17"/>
        <v/>
      </c>
      <c r="AX133" s="8" t="str">
        <f t="shared" si="18"/>
        <v/>
      </c>
      <c r="AY133" s="8" t="str">
        <f t="shared" si="19"/>
        <v/>
      </c>
    </row>
    <row r="134" spans="1:51" x14ac:dyDescent="0.2">
      <c r="A134" s="13" t="s">
        <v>19</v>
      </c>
      <c r="B134" s="15">
        <v>1</v>
      </c>
      <c r="C134" s="13">
        <v>26580</v>
      </c>
      <c r="D134" s="15">
        <v>2800</v>
      </c>
      <c r="E134" s="15">
        <v>2070</v>
      </c>
      <c r="F134" s="13">
        <v>18</v>
      </c>
      <c r="G134" s="14">
        <v>71.290000000000006</v>
      </c>
      <c r="H134" s="13">
        <v>27662</v>
      </c>
      <c r="I134" s="13">
        <v>26624</v>
      </c>
      <c r="J134" s="13"/>
      <c r="K134" s="13"/>
      <c r="L134" s="13">
        <v>50216</v>
      </c>
      <c r="M134" s="13">
        <v>27458</v>
      </c>
      <c r="O134" s="8" t="str">
        <f t="shared" si="20"/>
        <v/>
      </c>
      <c r="P134" s="8"/>
      <c r="AO134" s="8" t="str">
        <f t="shared" si="11"/>
        <v/>
      </c>
      <c r="AP134" s="8" t="str">
        <f t="shared" si="12"/>
        <v/>
      </c>
      <c r="AQ134" s="8" t="str">
        <f t="shared" si="13"/>
        <v/>
      </c>
      <c r="AS134" s="8" t="str">
        <f t="shared" si="14"/>
        <v/>
      </c>
      <c r="AT134" s="8" t="str">
        <f t="shared" si="15"/>
        <v/>
      </c>
      <c r="AU134" s="8" t="str">
        <f t="shared" si="16"/>
        <v/>
      </c>
      <c r="AW134" s="8" t="str">
        <f t="shared" si="17"/>
        <v/>
      </c>
      <c r="AX134" s="8" t="str">
        <f t="shared" si="18"/>
        <v/>
      </c>
      <c r="AY134" s="8" t="str">
        <f t="shared" si="19"/>
        <v/>
      </c>
    </row>
    <row r="135" spans="1:51" x14ac:dyDescent="0.2">
      <c r="A135" s="13" t="s">
        <v>20</v>
      </c>
      <c r="B135" s="15">
        <v>1</v>
      </c>
      <c r="C135" s="13">
        <v>25735</v>
      </c>
      <c r="D135" s="15">
        <v>2800</v>
      </c>
      <c r="E135" s="15">
        <v>2070</v>
      </c>
      <c r="F135" s="13">
        <v>8</v>
      </c>
      <c r="G135" s="14">
        <v>36.11</v>
      </c>
      <c r="H135" s="13">
        <v>27653</v>
      </c>
      <c r="I135" s="13">
        <v>8058</v>
      </c>
      <c r="J135" s="13"/>
      <c r="K135" s="13"/>
      <c r="L135" s="13">
        <v>50220</v>
      </c>
      <c r="M135" s="13">
        <v>13829</v>
      </c>
      <c r="O135" s="8" t="str">
        <f t="shared" si="20"/>
        <v/>
      </c>
      <c r="P135" s="8"/>
      <c r="AO135" s="8" t="str">
        <f t="shared" si="11"/>
        <v/>
      </c>
      <c r="AP135" s="8" t="str">
        <f t="shared" si="12"/>
        <v/>
      </c>
      <c r="AQ135" s="8" t="str">
        <f t="shared" si="13"/>
        <v/>
      </c>
      <c r="AS135" s="8" t="str">
        <f t="shared" si="14"/>
        <v/>
      </c>
      <c r="AT135" s="8" t="str">
        <f t="shared" si="15"/>
        <v/>
      </c>
      <c r="AU135" s="8" t="str">
        <f t="shared" si="16"/>
        <v/>
      </c>
      <c r="AW135" s="8" t="str">
        <f t="shared" si="17"/>
        <v/>
      </c>
      <c r="AX135" s="8" t="str">
        <f t="shared" si="18"/>
        <v/>
      </c>
      <c r="AY135" s="8" t="str">
        <f t="shared" si="19"/>
        <v/>
      </c>
    </row>
    <row r="136" spans="1:51" x14ac:dyDescent="0.2">
      <c r="A136" s="15" t="s">
        <v>22</v>
      </c>
      <c r="B136" s="15">
        <v>1</v>
      </c>
      <c r="C136" s="15">
        <v>7922</v>
      </c>
      <c r="D136" s="15">
        <v>2800</v>
      </c>
      <c r="E136" s="15">
        <v>2070</v>
      </c>
      <c r="F136" s="13">
        <v>18</v>
      </c>
      <c r="G136" s="14">
        <v>71.290000000000006</v>
      </c>
      <c r="H136" s="13">
        <v>27653</v>
      </c>
      <c r="I136" s="13">
        <v>8058</v>
      </c>
      <c r="J136" s="13"/>
      <c r="K136" s="13"/>
      <c r="L136" s="13">
        <v>50220</v>
      </c>
      <c r="M136" s="13">
        <v>13829</v>
      </c>
      <c r="O136" s="8" t="str">
        <f t="shared" si="20"/>
        <v/>
      </c>
      <c r="P136" s="8"/>
      <c r="AO136" s="8" t="str">
        <f t="shared" si="11"/>
        <v/>
      </c>
      <c r="AP136" s="8" t="str">
        <f t="shared" si="12"/>
        <v/>
      </c>
      <c r="AQ136" s="8" t="str">
        <f t="shared" si="13"/>
        <v/>
      </c>
      <c r="AS136" s="8" t="str">
        <f t="shared" si="14"/>
        <v/>
      </c>
      <c r="AT136" s="8" t="str">
        <f t="shared" si="15"/>
        <v/>
      </c>
      <c r="AU136" s="8" t="str">
        <f t="shared" si="16"/>
        <v/>
      </c>
      <c r="AW136" s="8" t="str">
        <f t="shared" si="17"/>
        <v/>
      </c>
      <c r="AX136" s="8" t="str">
        <f t="shared" si="18"/>
        <v/>
      </c>
      <c r="AY136" s="8" t="str">
        <f t="shared" si="19"/>
        <v/>
      </c>
    </row>
    <row r="137" spans="1:51" x14ac:dyDescent="0.2">
      <c r="A137" s="15" t="s">
        <v>23</v>
      </c>
      <c r="B137" s="15">
        <v>1</v>
      </c>
      <c r="C137" s="15">
        <v>8100</v>
      </c>
      <c r="D137" s="15">
        <v>2800</v>
      </c>
      <c r="E137" s="15">
        <v>2070</v>
      </c>
      <c r="F137" s="13">
        <v>25</v>
      </c>
      <c r="G137" s="14">
        <v>93.5</v>
      </c>
      <c r="H137" s="13"/>
      <c r="I137" s="13"/>
      <c r="J137" s="13">
        <v>54398</v>
      </c>
      <c r="K137" s="13">
        <v>8059</v>
      </c>
      <c r="L137" s="13">
        <v>50220</v>
      </c>
      <c r="M137" s="13">
        <v>13829</v>
      </c>
      <c r="O137" s="8" t="str">
        <f t="shared" si="20"/>
        <v/>
      </c>
      <c r="P137" s="8"/>
      <c r="AO137" s="8" t="str">
        <f t="shared" si="11"/>
        <v/>
      </c>
      <c r="AP137" s="8" t="str">
        <f t="shared" si="12"/>
        <v/>
      </c>
      <c r="AQ137" s="8" t="str">
        <f t="shared" si="13"/>
        <v/>
      </c>
      <c r="AS137" s="8" t="str">
        <f t="shared" si="14"/>
        <v/>
      </c>
      <c r="AT137" s="8" t="str">
        <f t="shared" si="15"/>
        <v/>
      </c>
      <c r="AU137" s="8" t="str">
        <f t="shared" si="16"/>
        <v/>
      </c>
      <c r="AW137" s="8" t="str">
        <f t="shared" si="17"/>
        <v/>
      </c>
      <c r="AX137" s="8" t="str">
        <f t="shared" si="18"/>
        <v/>
      </c>
      <c r="AY137" s="8" t="str">
        <f t="shared" si="19"/>
        <v/>
      </c>
    </row>
    <row r="138" spans="1:51" x14ac:dyDescent="0.2">
      <c r="A138" s="15" t="s">
        <v>332</v>
      </c>
      <c r="B138" s="15">
        <v>1</v>
      </c>
      <c r="C138" s="15">
        <v>58237</v>
      </c>
      <c r="D138" s="15">
        <v>2800</v>
      </c>
      <c r="E138" s="15">
        <v>2070</v>
      </c>
      <c r="F138" s="13">
        <v>18</v>
      </c>
      <c r="G138" s="14">
        <v>71.290000000000006</v>
      </c>
      <c r="H138" s="13">
        <v>58536</v>
      </c>
      <c r="I138" s="13">
        <v>58540</v>
      </c>
      <c r="J138" s="13"/>
      <c r="K138" s="13"/>
      <c r="L138" s="13">
        <v>58538</v>
      </c>
      <c r="M138" s="13">
        <v>58542</v>
      </c>
      <c r="O138" s="8" t="str">
        <f t="shared" si="20"/>
        <v/>
      </c>
      <c r="P138" s="8"/>
      <c r="AO138" s="8" t="str">
        <f t="shared" si="11"/>
        <v/>
      </c>
      <c r="AP138" s="8" t="str">
        <f t="shared" si="12"/>
        <v/>
      </c>
      <c r="AQ138" s="8" t="str">
        <f t="shared" si="13"/>
        <v/>
      </c>
      <c r="AS138" s="8" t="str">
        <f t="shared" si="14"/>
        <v/>
      </c>
      <c r="AT138" s="8" t="str">
        <f t="shared" si="15"/>
        <v/>
      </c>
      <c r="AU138" s="8" t="str">
        <f t="shared" si="16"/>
        <v/>
      </c>
      <c r="AW138" s="8" t="str">
        <f t="shared" si="17"/>
        <v/>
      </c>
      <c r="AX138" s="8" t="str">
        <f t="shared" si="18"/>
        <v/>
      </c>
      <c r="AY138" s="8" t="str">
        <f t="shared" si="19"/>
        <v/>
      </c>
    </row>
    <row r="139" spans="1:51" x14ac:dyDescent="0.2">
      <c r="A139" s="15" t="s">
        <v>333</v>
      </c>
      <c r="B139" s="15">
        <v>1</v>
      </c>
      <c r="C139" s="15">
        <v>58238</v>
      </c>
      <c r="D139" s="15">
        <v>2800</v>
      </c>
      <c r="E139" s="15">
        <v>2070</v>
      </c>
      <c r="F139" s="13">
        <v>18</v>
      </c>
      <c r="G139" s="14">
        <v>71.290000000000006</v>
      </c>
      <c r="H139" s="13">
        <v>58543</v>
      </c>
      <c r="I139" s="13">
        <v>58546</v>
      </c>
      <c r="J139" s="13"/>
      <c r="K139" s="13"/>
      <c r="L139" s="13">
        <v>58545</v>
      </c>
      <c r="M139" s="13">
        <v>58548</v>
      </c>
      <c r="O139" s="8" t="str">
        <f t="shared" si="20"/>
        <v/>
      </c>
      <c r="P139" s="8"/>
      <c r="AO139" s="8" t="str">
        <f t="shared" si="11"/>
        <v/>
      </c>
      <c r="AP139" s="8" t="str">
        <f t="shared" si="12"/>
        <v/>
      </c>
      <c r="AQ139" s="8" t="str">
        <f t="shared" si="13"/>
        <v/>
      </c>
      <c r="AS139" s="8" t="str">
        <f t="shared" si="14"/>
        <v/>
      </c>
      <c r="AT139" s="8" t="str">
        <f t="shared" si="15"/>
        <v/>
      </c>
      <c r="AU139" s="8" t="str">
        <f t="shared" si="16"/>
        <v/>
      </c>
      <c r="AW139" s="8" t="str">
        <f t="shared" si="17"/>
        <v/>
      </c>
      <c r="AX139" s="8" t="str">
        <f t="shared" si="18"/>
        <v/>
      </c>
      <c r="AY139" s="8" t="str">
        <f t="shared" si="19"/>
        <v/>
      </c>
    </row>
    <row r="140" spans="1:51" x14ac:dyDescent="0.2">
      <c r="A140" s="15" t="s">
        <v>123</v>
      </c>
      <c r="B140" s="15">
        <v>1</v>
      </c>
      <c r="C140" s="15">
        <v>49161</v>
      </c>
      <c r="D140" s="15">
        <v>2800</v>
      </c>
      <c r="E140" s="15">
        <v>2070</v>
      </c>
      <c r="F140" s="13">
        <v>18</v>
      </c>
      <c r="G140" s="14">
        <v>71.290000000000006</v>
      </c>
      <c r="H140" s="13">
        <v>49368</v>
      </c>
      <c r="I140" s="13">
        <v>49421</v>
      </c>
      <c r="J140" s="13"/>
      <c r="K140" s="13"/>
      <c r="L140" s="13">
        <v>50226</v>
      </c>
      <c r="M140" s="13">
        <v>49501</v>
      </c>
      <c r="O140" s="8" t="str">
        <f t="shared" si="20"/>
        <v/>
      </c>
      <c r="P140" s="8"/>
      <c r="AO140" s="8" t="str">
        <f t="shared" si="11"/>
        <v/>
      </c>
      <c r="AP140" s="8" t="str">
        <f t="shared" si="12"/>
        <v/>
      </c>
      <c r="AQ140" s="8" t="str">
        <f t="shared" si="13"/>
        <v/>
      </c>
      <c r="AS140" s="8" t="str">
        <f t="shared" si="14"/>
        <v/>
      </c>
      <c r="AT140" s="8" t="str">
        <f t="shared" si="15"/>
        <v/>
      </c>
      <c r="AU140" s="8" t="str">
        <f t="shared" si="16"/>
        <v/>
      </c>
      <c r="AW140" s="8" t="str">
        <f t="shared" si="17"/>
        <v/>
      </c>
      <c r="AX140" s="8" t="str">
        <f t="shared" si="18"/>
        <v/>
      </c>
      <c r="AY140" s="8" t="str">
        <f t="shared" si="19"/>
        <v/>
      </c>
    </row>
    <row r="141" spans="1:51" x14ac:dyDescent="0.2">
      <c r="A141" s="15" t="s">
        <v>124</v>
      </c>
      <c r="B141" s="15">
        <v>1</v>
      </c>
      <c r="C141" s="15">
        <v>49162</v>
      </c>
      <c r="D141" s="15">
        <v>2800</v>
      </c>
      <c r="E141" s="15">
        <v>2070</v>
      </c>
      <c r="F141" s="13">
        <v>18</v>
      </c>
      <c r="G141" s="14">
        <v>71.290000000000006</v>
      </c>
      <c r="H141" s="13">
        <v>49369</v>
      </c>
      <c r="I141" s="13">
        <v>49422</v>
      </c>
      <c r="J141" s="13"/>
      <c r="K141" s="13"/>
      <c r="L141" s="13">
        <v>50227</v>
      </c>
      <c r="M141" s="13">
        <v>49502</v>
      </c>
      <c r="O141" s="8" t="str">
        <f t="shared" si="20"/>
        <v/>
      </c>
      <c r="P141" s="8"/>
      <c r="AO141" s="8" t="str">
        <f t="shared" si="11"/>
        <v/>
      </c>
      <c r="AP141" s="8" t="str">
        <f t="shared" si="12"/>
        <v/>
      </c>
      <c r="AQ141" s="8" t="str">
        <f t="shared" si="13"/>
        <v/>
      </c>
      <c r="AS141" s="8" t="str">
        <f t="shared" si="14"/>
        <v/>
      </c>
      <c r="AT141" s="8" t="str">
        <f t="shared" si="15"/>
        <v/>
      </c>
      <c r="AU141" s="8" t="str">
        <f t="shared" si="16"/>
        <v/>
      </c>
      <c r="AW141" s="8" t="str">
        <f t="shared" si="17"/>
        <v/>
      </c>
      <c r="AX141" s="8" t="str">
        <f t="shared" si="18"/>
        <v/>
      </c>
      <c r="AY141" s="8" t="str">
        <f t="shared" si="19"/>
        <v/>
      </c>
    </row>
    <row r="142" spans="1:51" x14ac:dyDescent="0.2">
      <c r="A142" s="15" t="s">
        <v>752</v>
      </c>
      <c r="B142" s="15">
        <v>1</v>
      </c>
      <c r="C142" s="15">
        <v>62676</v>
      </c>
      <c r="D142" s="15">
        <v>2800</v>
      </c>
      <c r="E142" s="15">
        <v>2070</v>
      </c>
      <c r="F142" s="13">
        <v>18</v>
      </c>
      <c r="G142" s="14">
        <v>71.290000000000006</v>
      </c>
      <c r="H142" s="13">
        <v>62904</v>
      </c>
      <c r="I142" s="13">
        <v>62906</v>
      </c>
      <c r="J142" s="13"/>
      <c r="K142" s="13"/>
      <c r="L142" s="13">
        <v>62905</v>
      </c>
      <c r="M142" s="13">
        <v>62907</v>
      </c>
      <c r="O142" s="8" t="str">
        <f t="shared" si="20"/>
        <v/>
      </c>
      <c r="P142" s="8"/>
    </row>
    <row r="143" spans="1:51" x14ac:dyDescent="0.2">
      <c r="A143" s="15" t="s">
        <v>334</v>
      </c>
      <c r="B143" s="15">
        <v>1</v>
      </c>
      <c r="C143" s="15">
        <v>53484</v>
      </c>
      <c r="D143" s="15">
        <v>2800</v>
      </c>
      <c r="E143" s="15">
        <v>2070</v>
      </c>
      <c r="F143" s="13">
        <v>8</v>
      </c>
      <c r="G143" s="14">
        <v>36.11</v>
      </c>
      <c r="H143" s="13">
        <v>49370</v>
      </c>
      <c r="I143" s="13">
        <v>49423</v>
      </c>
      <c r="J143" s="13"/>
      <c r="K143" s="13"/>
      <c r="L143" s="13">
        <v>50228</v>
      </c>
      <c r="M143" s="13">
        <v>49503</v>
      </c>
      <c r="O143" s="8" t="str">
        <f t="shared" si="20"/>
        <v/>
      </c>
      <c r="P143" s="8"/>
      <c r="AO143" s="8" t="str">
        <f t="shared" si="11"/>
        <v/>
      </c>
      <c r="AP143" s="8" t="str">
        <f t="shared" si="12"/>
        <v/>
      </c>
      <c r="AQ143" s="8" t="str">
        <f t="shared" si="13"/>
        <v/>
      </c>
      <c r="AS143" s="8" t="str">
        <f t="shared" si="14"/>
        <v/>
      </c>
      <c r="AT143" s="8" t="str">
        <f t="shared" si="15"/>
        <v/>
      </c>
      <c r="AU143" s="8" t="str">
        <f t="shared" si="16"/>
        <v/>
      </c>
      <c r="AW143" s="8" t="str">
        <f t="shared" si="17"/>
        <v/>
      </c>
      <c r="AX143" s="8" t="str">
        <f t="shared" si="18"/>
        <v/>
      </c>
      <c r="AY143" s="8" t="str">
        <f t="shared" si="19"/>
        <v/>
      </c>
    </row>
    <row r="144" spans="1:51" x14ac:dyDescent="0.2">
      <c r="A144" s="15" t="s">
        <v>125</v>
      </c>
      <c r="B144" s="15">
        <v>1</v>
      </c>
      <c r="C144" s="15">
        <v>49163</v>
      </c>
      <c r="D144" s="15">
        <v>2800</v>
      </c>
      <c r="E144" s="15">
        <v>2070</v>
      </c>
      <c r="F144" s="13">
        <v>18</v>
      </c>
      <c r="G144" s="14">
        <v>71.290000000000006</v>
      </c>
      <c r="H144" s="13">
        <v>49370</v>
      </c>
      <c r="I144" s="13">
        <v>49423</v>
      </c>
      <c r="J144" s="13"/>
      <c r="K144" s="13"/>
      <c r="L144" s="13">
        <v>50228</v>
      </c>
      <c r="M144" s="13">
        <v>49503</v>
      </c>
      <c r="O144" s="8" t="str">
        <f t="shared" si="20"/>
        <v/>
      </c>
      <c r="P144" s="8"/>
      <c r="AO144" s="8" t="str">
        <f t="shared" si="11"/>
        <v/>
      </c>
      <c r="AP144" s="8" t="str">
        <f t="shared" si="12"/>
        <v/>
      </c>
      <c r="AQ144" s="8" t="str">
        <f t="shared" si="13"/>
        <v/>
      </c>
      <c r="AS144" s="8" t="str">
        <f t="shared" si="14"/>
        <v/>
      </c>
      <c r="AT144" s="8" t="str">
        <f t="shared" si="15"/>
        <v/>
      </c>
      <c r="AU144" s="8" t="str">
        <f t="shared" si="16"/>
        <v/>
      </c>
      <c r="AW144" s="8" t="str">
        <f t="shared" si="17"/>
        <v/>
      </c>
      <c r="AX144" s="8" t="str">
        <f t="shared" si="18"/>
        <v/>
      </c>
      <c r="AY144" s="8" t="str">
        <f t="shared" si="19"/>
        <v/>
      </c>
    </row>
    <row r="145" spans="1:51" x14ac:dyDescent="0.2">
      <c r="A145" s="15" t="s">
        <v>148</v>
      </c>
      <c r="B145" s="15">
        <v>1</v>
      </c>
      <c r="C145" s="15">
        <v>50161</v>
      </c>
      <c r="D145" s="15">
        <v>2800</v>
      </c>
      <c r="E145" s="15">
        <v>2070</v>
      </c>
      <c r="F145" s="13">
        <v>25</v>
      </c>
      <c r="G145" s="14">
        <v>93.5</v>
      </c>
      <c r="H145" s="13"/>
      <c r="I145" s="13"/>
      <c r="J145" s="13">
        <v>54399</v>
      </c>
      <c r="K145" s="13">
        <v>49463</v>
      </c>
      <c r="L145" s="13">
        <v>50228</v>
      </c>
      <c r="M145" s="13">
        <v>49503</v>
      </c>
      <c r="O145" s="8" t="str">
        <f t="shared" si="20"/>
        <v/>
      </c>
      <c r="P145" s="8"/>
      <c r="AO145" s="8" t="str">
        <f t="shared" si="11"/>
        <v/>
      </c>
      <c r="AP145" s="8" t="str">
        <f t="shared" si="12"/>
        <v/>
      </c>
      <c r="AQ145" s="8" t="str">
        <f t="shared" si="13"/>
        <v/>
      </c>
      <c r="AS145" s="8" t="str">
        <f t="shared" si="14"/>
        <v/>
      </c>
      <c r="AT145" s="8" t="str">
        <f t="shared" si="15"/>
        <v/>
      </c>
      <c r="AU145" s="8" t="str">
        <f t="shared" si="16"/>
        <v/>
      </c>
      <c r="AW145" s="8" t="str">
        <f t="shared" si="17"/>
        <v/>
      </c>
      <c r="AX145" s="8" t="str">
        <f t="shared" si="18"/>
        <v/>
      </c>
      <c r="AY145" s="8" t="str">
        <f t="shared" si="19"/>
        <v/>
      </c>
    </row>
    <row r="146" spans="1:51" x14ac:dyDescent="0.2">
      <c r="A146" s="15" t="s">
        <v>126</v>
      </c>
      <c r="B146" s="15">
        <v>1</v>
      </c>
      <c r="C146" s="15">
        <v>49164</v>
      </c>
      <c r="D146" s="15">
        <v>2800</v>
      </c>
      <c r="E146" s="15">
        <v>2070</v>
      </c>
      <c r="F146" s="13">
        <v>18</v>
      </c>
      <c r="G146" s="14">
        <v>71.290000000000006</v>
      </c>
      <c r="H146" s="13">
        <v>49371</v>
      </c>
      <c r="I146" s="13">
        <v>49424</v>
      </c>
      <c r="J146" s="13"/>
      <c r="K146" s="13"/>
      <c r="L146" s="13">
        <v>50229</v>
      </c>
      <c r="M146" s="13">
        <v>49504</v>
      </c>
      <c r="O146" s="8" t="str">
        <f t="shared" si="20"/>
        <v/>
      </c>
      <c r="P146" s="8"/>
      <c r="AO146" s="8" t="str">
        <f t="shared" si="11"/>
        <v/>
      </c>
      <c r="AP146" s="8" t="str">
        <f t="shared" si="12"/>
        <v/>
      </c>
      <c r="AQ146" s="8" t="str">
        <f t="shared" si="13"/>
        <v/>
      </c>
      <c r="AS146" s="8" t="str">
        <f t="shared" si="14"/>
        <v/>
      </c>
      <c r="AT146" s="8" t="str">
        <f t="shared" si="15"/>
        <v/>
      </c>
      <c r="AU146" s="8" t="str">
        <f t="shared" si="16"/>
        <v/>
      </c>
      <c r="AW146" s="8" t="str">
        <f t="shared" si="17"/>
        <v/>
      </c>
      <c r="AX146" s="8" t="str">
        <f t="shared" si="18"/>
        <v/>
      </c>
      <c r="AY146" s="8" t="str">
        <f t="shared" si="19"/>
        <v/>
      </c>
    </row>
    <row r="147" spans="1:51" x14ac:dyDescent="0.2">
      <c r="A147" s="15" t="s">
        <v>127</v>
      </c>
      <c r="B147" s="15">
        <v>1</v>
      </c>
      <c r="C147" s="15">
        <v>49152</v>
      </c>
      <c r="D147" s="15">
        <v>2800</v>
      </c>
      <c r="E147" s="15">
        <v>2070</v>
      </c>
      <c r="F147" s="13">
        <v>18</v>
      </c>
      <c r="G147" s="14">
        <v>71.290000000000006</v>
      </c>
      <c r="H147" s="13">
        <v>49359</v>
      </c>
      <c r="I147" s="13">
        <v>49412</v>
      </c>
      <c r="J147" s="13"/>
      <c r="K147" s="13"/>
      <c r="L147" s="13">
        <v>50231</v>
      </c>
      <c r="M147" s="13">
        <v>49491</v>
      </c>
      <c r="O147" s="8" t="str">
        <f t="shared" si="20"/>
        <v/>
      </c>
      <c r="P147" s="8"/>
      <c r="AO147" s="8" t="str">
        <f t="shared" si="11"/>
        <v/>
      </c>
      <c r="AP147" s="8" t="str">
        <f t="shared" si="12"/>
        <v/>
      </c>
      <c r="AQ147" s="8" t="str">
        <f t="shared" si="13"/>
        <v/>
      </c>
      <c r="AS147" s="8" t="str">
        <f t="shared" si="14"/>
        <v/>
      </c>
      <c r="AT147" s="8" t="str">
        <f t="shared" si="15"/>
        <v/>
      </c>
      <c r="AU147" s="8" t="str">
        <f t="shared" si="16"/>
        <v/>
      </c>
      <c r="AW147" s="8" t="str">
        <f t="shared" si="17"/>
        <v/>
      </c>
      <c r="AX147" s="8" t="str">
        <f t="shared" si="18"/>
        <v/>
      </c>
      <c r="AY147" s="8" t="str">
        <f t="shared" si="19"/>
        <v/>
      </c>
    </row>
    <row r="148" spans="1:51" x14ac:dyDescent="0.2">
      <c r="A148" s="15" t="s">
        <v>335</v>
      </c>
      <c r="B148" s="15">
        <v>1</v>
      </c>
      <c r="C148" s="15">
        <v>51957</v>
      </c>
      <c r="D148" s="15">
        <v>2800</v>
      </c>
      <c r="E148" s="15">
        <v>2070</v>
      </c>
      <c r="F148" s="13">
        <v>25</v>
      </c>
      <c r="G148" s="14">
        <v>93.5</v>
      </c>
      <c r="H148" s="13"/>
      <c r="I148" s="13"/>
      <c r="J148" s="13">
        <v>54401</v>
      </c>
      <c r="K148" s="13">
        <v>49449</v>
      </c>
      <c r="L148" s="13">
        <v>50231</v>
      </c>
      <c r="M148" s="13">
        <v>49491</v>
      </c>
      <c r="O148" s="8" t="str">
        <f t="shared" si="20"/>
        <v/>
      </c>
      <c r="P148" s="8"/>
      <c r="AO148" s="8" t="str">
        <f t="shared" ref="AO148:AO217" si="21">IF(W148&lt;&gt;"",O148,"")</f>
        <v/>
      </c>
      <c r="AP148" s="8" t="str">
        <f t="shared" ref="AP148:AP217" si="22">IF(W148&lt;&gt;"",V148,"")</f>
        <v/>
      </c>
      <c r="AQ148" s="8" t="str">
        <f t="shared" ref="AQ148:AQ217" si="23">IF(W148&lt;&gt;"",W148,"")</f>
        <v/>
      </c>
      <c r="AS148" s="8" t="str">
        <f t="shared" ref="AS148:AS217" si="24">IF(Y148&lt;&gt;"",O148,"")</f>
        <v/>
      </c>
      <c r="AT148" s="8" t="str">
        <f t="shared" ref="AT148:AT217" si="25">IF(Y148&lt;&gt;"",X148,"")</f>
        <v/>
      </c>
      <c r="AU148" s="8" t="str">
        <f t="shared" ref="AU148:AU217" si="26">IF(Y148&lt;&gt;"",Y148,"")</f>
        <v/>
      </c>
      <c r="AW148" s="8" t="str">
        <f t="shared" ref="AW148:AW217" si="27">IF(AA148&lt;&gt;"",O148,"")</f>
        <v/>
      </c>
      <c r="AX148" s="8" t="str">
        <f t="shared" ref="AX148:AX217" si="28">IF(AA148&lt;&gt;"",Z148,"")</f>
        <v/>
      </c>
      <c r="AY148" s="8" t="str">
        <f t="shared" ref="AY148:AY217" si="29">IF(AA148&lt;&gt;"",AA148,"")</f>
        <v/>
      </c>
    </row>
    <row r="149" spans="1:51" x14ac:dyDescent="0.2">
      <c r="A149" s="15" t="s">
        <v>128</v>
      </c>
      <c r="B149" s="15">
        <v>1</v>
      </c>
      <c r="C149" s="15">
        <v>49154</v>
      </c>
      <c r="D149" s="15">
        <v>2800</v>
      </c>
      <c r="E149" s="15">
        <v>2070</v>
      </c>
      <c r="F149" s="13">
        <v>18</v>
      </c>
      <c r="G149" s="14">
        <v>71.290000000000006</v>
      </c>
      <c r="H149" s="13">
        <v>49361</v>
      </c>
      <c r="I149" s="13">
        <v>49414</v>
      </c>
      <c r="J149" s="13"/>
      <c r="K149" s="13"/>
      <c r="L149" s="13">
        <v>50233</v>
      </c>
      <c r="M149" s="13">
        <v>49493</v>
      </c>
      <c r="O149" s="8" t="str">
        <f t="shared" si="20"/>
        <v/>
      </c>
      <c r="P149" s="8"/>
      <c r="AO149" s="8" t="str">
        <f t="shared" si="21"/>
        <v/>
      </c>
      <c r="AP149" s="8" t="str">
        <f t="shared" si="22"/>
        <v/>
      </c>
      <c r="AQ149" s="8" t="str">
        <f t="shared" si="23"/>
        <v/>
      </c>
      <c r="AS149" s="8" t="str">
        <f t="shared" si="24"/>
        <v/>
      </c>
      <c r="AT149" s="8" t="str">
        <f t="shared" si="25"/>
        <v/>
      </c>
      <c r="AU149" s="8" t="str">
        <f t="shared" si="26"/>
        <v/>
      </c>
      <c r="AW149" s="8" t="str">
        <f t="shared" si="27"/>
        <v/>
      </c>
      <c r="AX149" s="8" t="str">
        <f t="shared" si="28"/>
        <v/>
      </c>
      <c r="AY149" s="8" t="str">
        <f t="shared" si="29"/>
        <v/>
      </c>
    </row>
    <row r="150" spans="1:51" x14ac:dyDescent="0.2">
      <c r="A150" s="15" t="s">
        <v>336</v>
      </c>
      <c r="B150" s="15">
        <v>1</v>
      </c>
      <c r="C150" s="15">
        <v>58239</v>
      </c>
      <c r="D150" s="15">
        <v>2800</v>
      </c>
      <c r="E150" s="15">
        <v>2070</v>
      </c>
      <c r="F150" s="13">
        <v>18</v>
      </c>
      <c r="G150" s="14">
        <v>71.290000000000006</v>
      </c>
      <c r="H150" s="13">
        <v>58550</v>
      </c>
      <c r="I150" s="13">
        <v>58553</v>
      </c>
      <c r="J150" s="13"/>
      <c r="K150" s="13"/>
      <c r="L150" s="13">
        <v>58552</v>
      </c>
      <c r="M150" s="13">
        <v>58555</v>
      </c>
      <c r="O150" s="8" t="str">
        <f t="shared" si="20"/>
        <v/>
      </c>
      <c r="P150" s="8"/>
      <c r="AO150" s="8" t="str">
        <f t="shared" si="21"/>
        <v/>
      </c>
      <c r="AP150" s="8" t="str">
        <f t="shared" si="22"/>
        <v/>
      </c>
      <c r="AQ150" s="8" t="str">
        <f t="shared" si="23"/>
        <v/>
      </c>
      <c r="AS150" s="8" t="str">
        <f t="shared" si="24"/>
        <v/>
      </c>
      <c r="AT150" s="8" t="str">
        <f t="shared" si="25"/>
        <v/>
      </c>
      <c r="AU150" s="8" t="str">
        <f t="shared" si="26"/>
        <v/>
      </c>
      <c r="AW150" s="8" t="str">
        <f t="shared" si="27"/>
        <v/>
      </c>
      <c r="AX150" s="8" t="str">
        <f t="shared" si="28"/>
        <v/>
      </c>
      <c r="AY150" s="8" t="str">
        <f t="shared" si="29"/>
        <v/>
      </c>
    </row>
    <row r="151" spans="1:51" x14ac:dyDescent="0.2">
      <c r="A151" s="15" t="s">
        <v>337</v>
      </c>
      <c r="B151" s="15">
        <v>1</v>
      </c>
      <c r="C151" s="15">
        <v>59028</v>
      </c>
      <c r="D151" s="15">
        <v>2800</v>
      </c>
      <c r="E151" s="15">
        <v>2070</v>
      </c>
      <c r="F151" s="13">
        <v>8</v>
      </c>
      <c r="G151" s="14">
        <v>36.11</v>
      </c>
      <c r="H151" s="13">
        <v>58556</v>
      </c>
      <c r="I151" s="13">
        <v>58559</v>
      </c>
      <c r="J151" s="13"/>
      <c r="K151" s="13"/>
      <c r="L151" s="13">
        <v>58558</v>
      </c>
      <c r="M151" s="13">
        <v>58561</v>
      </c>
      <c r="O151" s="8" t="str">
        <f t="shared" si="20"/>
        <v/>
      </c>
      <c r="P151" s="8"/>
      <c r="AO151" s="8" t="str">
        <f t="shared" si="21"/>
        <v/>
      </c>
      <c r="AP151" s="8" t="str">
        <f t="shared" si="22"/>
        <v/>
      </c>
      <c r="AQ151" s="8" t="str">
        <f t="shared" si="23"/>
        <v/>
      </c>
      <c r="AS151" s="8" t="str">
        <f t="shared" si="24"/>
        <v/>
      </c>
      <c r="AT151" s="8" t="str">
        <f t="shared" si="25"/>
        <v/>
      </c>
      <c r="AU151" s="8" t="str">
        <f t="shared" si="26"/>
        <v/>
      </c>
      <c r="AW151" s="8" t="str">
        <f t="shared" si="27"/>
        <v/>
      </c>
      <c r="AX151" s="8" t="str">
        <f t="shared" si="28"/>
        <v/>
      </c>
      <c r="AY151" s="8" t="str">
        <f t="shared" si="29"/>
        <v/>
      </c>
    </row>
    <row r="152" spans="1:51" x14ac:dyDescent="0.2">
      <c r="A152" s="15" t="s">
        <v>338</v>
      </c>
      <c r="B152" s="15">
        <v>1</v>
      </c>
      <c r="C152" s="15">
        <v>58240</v>
      </c>
      <c r="D152" s="15">
        <v>2800</v>
      </c>
      <c r="E152" s="15">
        <v>2070</v>
      </c>
      <c r="F152" s="13">
        <v>18</v>
      </c>
      <c r="G152" s="14">
        <v>71.290000000000006</v>
      </c>
      <c r="H152" s="13">
        <v>58556</v>
      </c>
      <c r="I152" s="13">
        <v>58559</v>
      </c>
      <c r="J152" s="13"/>
      <c r="K152" s="13"/>
      <c r="L152" s="13">
        <v>58558</v>
      </c>
      <c r="M152" s="13">
        <v>58561</v>
      </c>
      <c r="O152" s="8" t="str">
        <f t="shared" si="20"/>
        <v/>
      </c>
      <c r="P152" s="8"/>
      <c r="AO152" s="8" t="str">
        <f t="shared" si="21"/>
        <v/>
      </c>
      <c r="AP152" s="8" t="str">
        <f t="shared" si="22"/>
        <v/>
      </c>
      <c r="AQ152" s="8" t="str">
        <f t="shared" si="23"/>
        <v/>
      </c>
      <c r="AS152" s="8" t="str">
        <f t="shared" si="24"/>
        <v/>
      </c>
      <c r="AT152" s="8" t="str">
        <f t="shared" si="25"/>
        <v/>
      </c>
      <c r="AU152" s="8" t="str">
        <f t="shared" si="26"/>
        <v/>
      </c>
      <c r="AW152" s="8" t="str">
        <f t="shared" si="27"/>
        <v/>
      </c>
      <c r="AX152" s="8" t="str">
        <f t="shared" si="28"/>
        <v/>
      </c>
      <c r="AY152" s="8" t="str">
        <f t="shared" si="29"/>
        <v/>
      </c>
    </row>
    <row r="153" spans="1:51" x14ac:dyDescent="0.2">
      <c r="A153" s="15" t="s">
        <v>339</v>
      </c>
      <c r="B153" s="15">
        <v>1</v>
      </c>
      <c r="C153" s="15">
        <v>59029</v>
      </c>
      <c r="D153" s="15">
        <v>2800</v>
      </c>
      <c r="E153" s="15">
        <v>2070</v>
      </c>
      <c r="F153" s="13">
        <v>25</v>
      </c>
      <c r="G153" s="14">
        <v>93.5</v>
      </c>
      <c r="H153" s="13"/>
      <c r="I153" s="13"/>
      <c r="J153" s="13">
        <v>58557</v>
      </c>
      <c r="K153" s="13">
        <v>58560</v>
      </c>
      <c r="L153" s="13">
        <v>58558</v>
      </c>
      <c r="M153" s="13">
        <v>58561</v>
      </c>
      <c r="O153" s="8" t="str">
        <f t="shared" si="20"/>
        <v/>
      </c>
      <c r="P153" s="8"/>
      <c r="AO153" s="8" t="str">
        <f t="shared" si="21"/>
        <v/>
      </c>
      <c r="AP153" s="8" t="str">
        <f t="shared" si="22"/>
        <v/>
      </c>
      <c r="AQ153" s="8" t="str">
        <f t="shared" si="23"/>
        <v/>
      </c>
      <c r="AS153" s="8" t="str">
        <f t="shared" si="24"/>
        <v/>
      </c>
      <c r="AT153" s="8" t="str">
        <f t="shared" si="25"/>
        <v/>
      </c>
      <c r="AU153" s="8" t="str">
        <f t="shared" si="26"/>
        <v/>
      </c>
      <c r="AW153" s="8" t="str">
        <f t="shared" si="27"/>
        <v/>
      </c>
      <c r="AX153" s="8" t="str">
        <f t="shared" si="28"/>
        <v/>
      </c>
      <c r="AY153" s="8" t="str">
        <f t="shared" si="29"/>
        <v/>
      </c>
    </row>
    <row r="154" spans="1:51" x14ac:dyDescent="0.2">
      <c r="A154" s="15" t="s">
        <v>340</v>
      </c>
      <c r="B154" s="15">
        <v>1</v>
      </c>
      <c r="C154" s="15">
        <v>59030</v>
      </c>
      <c r="D154" s="15">
        <v>2800</v>
      </c>
      <c r="E154" s="15">
        <v>2070</v>
      </c>
      <c r="F154" s="13">
        <v>8</v>
      </c>
      <c r="G154" s="14">
        <v>36.11</v>
      </c>
      <c r="H154" s="13">
        <v>58060</v>
      </c>
      <c r="I154" s="13">
        <v>58564</v>
      </c>
      <c r="J154" s="13"/>
      <c r="K154" s="13"/>
      <c r="L154" s="13">
        <v>58563</v>
      </c>
      <c r="M154" s="13">
        <v>58566</v>
      </c>
      <c r="O154" s="8" t="str">
        <f t="shared" si="20"/>
        <v/>
      </c>
      <c r="P154" s="8"/>
      <c r="AO154" s="8" t="str">
        <f t="shared" si="21"/>
        <v/>
      </c>
      <c r="AP154" s="8" t="str">
        <f t="shared" si="22"/>
        <v/>
      </c>
      <c r="AQ154" s="8" t="str">
        <f t="shared" si="23"/>
        <v/>
      </c>
      <c r="AS154" s="8" t="str">
        <f t="shared" si="24"/>
        <v/>
      </c>
      <c r="AT154" s="8" t="str">
        <f t="shared" si="25"/>
        <v/>
      </c>
      <c r="AU154" s="8" t="str">
        <f t="shared" si="26"/>
        <v/>
      </c>
      <c r="AW154" s="8" t="str">
        <f t="shared" si="27"/>
        <v/>
      </c>
      <c r="AX154" s="8" t="str">
        <f t="shared" si="28"/>
        <v/>
      </c>
      <c r="AY154" s="8" t="str">
        <f t="shared" si="29"/>
        <v/>
      </c>
    </row>
    <row r="155" spans="1:51" x14ac:dyDescent="0.2">
      <c r="A155" s="15" t="s">
        <v>341</v>
      </c>
      <c r="B155" s="15">
        <v>1</v>
      </c>
      <c r="C155" s="15">
        <v>58058</v>
      </c>
      <c r="D155" s="15">
        <v>2800</v>
      </c>
      <c r="E155" s="15">
        <v>2070</v>
      </c>
      <c r="F155" s="13">
        <v>18</v>
      </c>
      <c r="G155" s="14">
        <v>71.290000000000006</v>
      </c>
      <c r="H155" s="13">
        <v>58060</v>
      </c>
      <c r="I155" s="13">
        <v>58564</v>
      </c>
      <c r="J155" s="13"/>
      <c r="K155" s="13"/>
      <c r="L155" s="13">
        <v>58563</v>
      </c>
      <c r="M155" s="13">
        <v>58566</v>
      </c>
      <c r="O155" s="8" t="str">
        <f t="shared" si="20"/>
        <v/>
      </c>
      <c r="P155" s="8"/>
      <c r="AO155" s="8" t="str">
        <f t="shared" si="21"/>
        <v/>
      </c>
      <c r="AP155" s="8" t="str">
        <f t="shared" si="22"/>
        <v/>
      </c>
      <c r="AQ155" s="8" t="str">
        <f t="shared" si="23"/>
        <v/>
      </c>
      <c r="AS155" s="8" t="str">
        <f t="shared" si="24"/>
        <v/>
      </c>
      <c r="AT155" s="8" t="str">
        <f t="shared" si="25"/>
        <v/>
      </c>
      <c r="AU155" s="8" t="str">
        <f t="shared" si="26"/>
        <v/>
      </c>
      <c r="AW155" s="8" t="str">
        <f t="shared" si="27"/>
        <v/>
      </c>
      <c r="AX155" s="8" t="str">
        <f t="shared" si="28"/>
        <v/>
      </c>
      <c r="AY155" s="8" t="str">
        <f t="shared" si="29"/>
        <v/>
      </c>
    </row>
    <row r="156" spans="1:51" x14ac:dyDescent="0.2">
      <c r="A156" s="15" t="s">
        <v>342</v>
      </c>
      <c r="B156" s="15">
        <v>1</v>
      </c>
      <c r="C156" s="15">
        <v>59031</v>
      </c>
      <c r="D156" s="15">
        <v>2800</v>
      </c>
      <c r="E156" s="15">
        <v>2070</v>
      </c>
      <c r="F156" s="13">
        <v>25</v>
      </c>
      <c r="G156" s="14">
        <v>93.5</v>
      </c>
      <c r="H156" s="13"/>
      <c r="I156" s="13"/>
      <c r="J156" s="13">
        <v>58562</v>
      </c>
      <c r="K156" s="13">
        <v>58565</v>
      </c>
      <c r="L156" s="13">
        <v>58563</v>
      </c>
      <c r="M156" s="13">
        <v>58566</v>
      </c>
      <c r="O156" s="8" t="str">
        <f t="shared" si="20"/>
        <v/>
      </c>
      <c r="P156" s="8"/>
      <c r="AO156" s="8" t="str">
        <f t="shared" si="21"/>
        <v/>
      </c>
      <c r="AP156" s="8" t="str">
        <f t="shared" si="22"/>
        <v/>
      </c>
      <c r="AQ156" s="8" t="str">
        <f t="shared" si="23"/>
        <v/>
      </c>
      <c r="AS156" s="8" t="str">
        <f t="shared" si="24"/>
        <v/>
      </c>
      <c r="AT156" s="8" t="str">
        <f t="shared" si="25"/>
        <v/>
      </c>
      <c r="AU156" s="8" t="str">
        <f t="shared" si="26"/>
        <v/>
      </c>
      <c r="AW156" s="8" t="str">
        <f t="shared" si="27"/>
        <v/>
      </c>
      <c r="AX156" s="8" t="str">
        <f t="shared" si="28"/>
        <v/>
      </c>
      <c r="AY156" s="8" t="str">
        <f t="shared" si="29"/>
        <v/>
      </c>
    </row>
    <row r="157" spans="1:51" x14ac:dyDescent="0.2">
      <c r="A157" s="15" t="s">
        <v>343</v>
      </c>
      <c r="B157" s="15">
        <v>1</v>
      </c>
      <c r="C157" s="15">
        <v>59032</v>
      </c>
      <c r="D157" s="15">
        <v>2800</v>
      </c>
      <c r="E157" s="15">
        <v>2070</v>
      </c>
      <c r="F157" s="13">
        <v>8</v>
      </c>
      <c r="G157" s="14">
        <v>36.11</v>
      </c>
      <c r="H157" s="13">
        <v>58567</v>
      </c>
      <c r="I157" s="13">
        <v>58570</v>
      </c>
      <c r="J157" s="13"/>
      <c r="K157" s="13"/>
      <c r="L157" s="13">
        <v>58569</v>
      </c>
      <c r="M157" s="13">
        <v>58572</v>
      </c>
      <c r="O157" s="8" t="str">
        <f t="shared" si="20"/>
        <v/>
      </c>
      <c r="P157" s="8"/>
      <c r="AO157" s="8" t="str">
        <f t="shared" si="21"/>
        <v/>
      </c>
      <c r="AP157" s="8" t="str">
        <f t="shared" si="22"/>
        <v/>
      </c>
      <c r="AQ157" s="8" t="str">
        <f t="shared" si="23"/>
        <v/>
      </c>
      <c r="AS157" s="8" t="str">
        <f t="shared" si="24"/>
        <v/>
      </c>
      <c r="AT157" s="8" t="str">
        <f t="shared" si="25"/>
        <v/>
      </c>
      <c r="AU157" s="8" t="str">
        <f t="shared" si="26"/>
        <v/>
      </c>
      <c r="AW157" s="8" t="str">
        <f t="shared" si="27"/>
        <v/>
      </c>
      <c r="AX157" s="8" t="str">
        <f t="shared" si="28"/>
        <v/>
      </c>
      <c r="AY157" s="8" t="str">
        <f t="shared" si="29"/>
        <v/>
      </c>
    </row>
    <row r="158" spans="1:51" x14ac:dyDescent="0.2">
      <c r="A158" s="15" t="s">
        <v>345</v>
      </c>
      <c r="B158" s="15">
        <v>1</v>
      </c>
      <c r="C158" s="15">
        <v>58241</v>
      </c>
      <c r="D158" s="15">
        <v>2800</v>
      </c>
      <c r="E158" s="15">
        <v>2070</v>
      </c>
      <c r="F158" s="13">
        <v>18</v>
      </c>
      <c r="G158" s="14">
        <v>71.290000000000006</v>
      </c>
      <c r="H158" s="13">
        <v>58567</v>
      </c>
      <c r="I158" s="13">
        <v>58570</v>
      </c>
      <c r="J158" s="13"/>
      <c r="K158" s="13"/>
      <c r="L158" s="13">
        <v>58569</v>
      </c>
      <c r="M158" s="13">
        <v>58572</v>
      </c>
      <c r="O158" s="8" t="str">
        <f t="shared" si="20"/>
        <v/>
      </c>
      <c r="P158" s="8"/>
      <c r="AO158" s="8" t="str">
        <f t="shared" si="21"/>
        <v/>
      </c>
      <c r="AP158" s="8" t="str">
        <f t="shared" si="22"/>
        <v/>
      </c>
      <c r="AQ158" s="8" t="str">
        <f t="shared" si="23"/>
        <v/>
      </c>
      <c r="AS158" s="8" t="str">
        <f t="shared" si="24"/>
        <v/>
      </c>
      <c r="AT158" s="8" t="str">
        <f t="shared" si="25"/>
        <v/>
      </c>
      <c r="AU158" s="8" t="str">
        <f t="shared" si="26"/>
        <v/>
      </c>
      <c r="AW158" s="8" t="str">
        <f t="shared" si="27"/>
        <v/>
      </c>
      <c r="AX158" s="8" t="str">
        <f t="shared" si="28"/>
        <v/>
      </c>
      <c r="AY158" s="8" t="str">
        <f t="shared" si="29"/>
        <v/>
      </c>
    </row>
    <row r="159" spans="1:51" x14ac:dyDescent="0.2">
      <c r="A159" s="15" t="s">
        <v>344</v>
      </c>
      <c r="B159" s="15">
        <v>1</v>
      </c>
      <c r="C159" s="15">
        <v>59033</v>
      </c>
      <c r="D159" s="15">
        <v>2800</v>
      </c>
      <c r="E159" s="15">
        <v>2070</v>
      </c>
      <c r="F159" s="13">
        <v>25</v>
      </c>
      <c r="G159" s="14">
        <v>93.5</v>
      </c>
      <c r="H159" s="13"/>
      <c r="I159" s="13"/>
      <c r="J159" s="13">
        <v>58568</v>
      </c>
      <c r="K159" s="13">
        <v>58571</v>
      </c>
      <c r="L159" s="13">
        <v>58569</v>
      </c>
      <c r="M159" s="13">
        <v>58572</v>
      </c>
      <c r="O159" s="8" t="str">
        <f t="shared" si="20"/>
        <v/>
      </c>
      <c r="P159" s="8"/>
      <c r="AO159" s="8" t="str">
        <f t="shared" si="21"/>
        <v/>
      </c>
      <c r="AP159" s="8" t="str">
        <f t="shared" si="22"/>
        <v/>
      </c>
      <c r="AQ159" s="8" t="str">
        <f t="shared" si="23"/>
        <v/>
      </c>
      <c r="AS159" s="8" t="str">
        <f t="shared" si="24"/>
        <v/>
      </c>
      <c r="AT159" s="8" t="str">
        <f t="shared" si="25"/>
        <v/>
      </c>
      <c r="AU159" s="8" t="str">
        <f t="shared" si="26"/>
        <v/>
      </c>
      <c r="AW159" s="8" t="str">
        <f t="shared" si="27"/>
        <v/>
      </c>
      <c r="AX159" s="8" t="str">
        <f t="shared" si="28"/>
        <v/>
      </c>
      <c r="AY159" s="8" t="str">
        <f t="shared" si="29"/>
        <v/>
      </c>
    </row>
    <row r="160" spans="1:51" x14ac:dyDescent="0.2">
      <c r="A160" s="15" t="s">
        <v>753</v>
      </c>
      <c r="B160" s="15">
        <v>1</v>
      </c>
      <c r="C160" s="15">
        <v>34924</v>
      </c>
      <c r="D160" s="15">
        <v>2800</v>
      </c>
      <c r="E160" s="15">
        <v>2070</v>
      </c>
      <c r="F160" s="13">
        <v>18</v>
      </c>
      <c r="G160" s="14">
        <v>71.290000000000006</v>
      </c>
      <c r="H160" s="13">
        <v>36197</v>
      </c>
      <c r="I160" s="13">
        <v>36199</v>
      </c>
      <c r="J160" s="13"/>
      <c r="K160" s="13"/>
      <c r="L160" s="13">
        <v>50235</v>
      </c>
      <c r="M160" s="13">
        <v>36198</v>
      </c>
      <c r="O160" s="8" t="str">
        <f t="shared" si="20"/>
        <v/>
      </c>
      <c r="P160" s="8"/>
    </row>
    <row r="161" spans="1:51" x14ac:dyDescent="0.2">
      <c r="A161" s="15" t="s">
        <v>754</v>
      </c>
      <c r="B161" s="15">
        <v>1</v>
      </c>
      <c r="C161" s="15">
        <v>34929</v>
      </c>
      <c r="D161" s="15">
        <v>2800</v>
      </c>
      <c r="E161" s="15">
        <v>2070</v>
      </c>
      <c r="F161" s="13">
        <v>25</v>
      </c>
      <c r="G161" s="14">
        <v>93.5</v>
      </c>
      <c r="H161" s="13"/>
      <c r="I161" s="13"/>
      <c r="J161" s="13">
        <v>54402</v>
      </c>
      <c r="K161" s="13">
        <v>36200</v>
      </c>
      <c r="L161" s="13">
        <v>50235</v>
      </c>
      <c r="M161" s="13">
        <v>36198</v>
      </c>
      <c r="O161" s="8" t="str">
        <f t="shared" si="20"/>
        <v/>
      </c>
      <c r="P161" s="8"/>
    </row>
    <row r="162" spans="1:51" x14ac:dyDescent="0.2">
      <c r="A162" s="15" t="s">
        <v>27</v>
      </c>
      <c r="B162" s="15">
        <v>1</v>
      </c>
      <c r="C162" s="15">
        <v>35661</v>
      </c>
      <c r="D162" s="15">
        <v>2800</v>
      </c>
      <c r="E162" s="15">
        <v>2070</v>
      </c>
      <c r="F162" s="13">
        <v>18</v>
      </c>
      <c r="G162" s="14">
        <v>71.290000000000006</v>
      </c>
      <c r="H162" s="13">
        <v>36204</v>
      </c>
      <c r="I162" s="13">
        <v>36202</v>
      </c>
      <c r="J162" s="13"/>
      <c r="K162" s="13"/>
      <c r="L162" s="13">
        <v>50236</v>
      </c>
      <c r="M162" s="13">
        <v>36203</v>
      </c>
      <c r="O162" s="8" t="str">
        <f t="shared" si="20"/>
        <v/>
      </c>
      <c r="P162" s="8"/>
      <c r="AO162" s="8" t="str">
        <f t="shared" si="21"/>
        <v/>
      </c>
      <c r="AP162" s="8" t="str">
        <f t="shared" si="22"/>
        <v/>
      </c>
      <c r="AQ162" s="8" t="str">
        <f t="shared" si="23"/>
        <v/>
      </c>
      <c r="AS162" s="8" t="str">
        <f t="shared" si="24"/>
        <v/>
      </c>
      <c r="AT162" s="8" t="str">
        <f t="shared" si="25"/>
        <v/>
      </c>
      <c r="AU162" s="8" t="str">
        <f t="shared" si="26"/>
        <v/>
      </c>
      <c r="AW162" s="8" t="str">
        <f t="shared" si="27"/>
        <v/>
      </c>
      <c r="AX162" s="8" t="str">
        <f t="shared" si="28"/>
        <v/>
      </c>
      <c r="AY162" s="8" t="str">
        <f t="shared" si="29"/>
        <v/>
      </c>
    </row>
    <row r="163" spans="1:51" x14ac:dyDescent="0.2">
      <c r="A163" s="13" t="s">
        <v>31</v>
      </c>
      <c r="B163" s="15">
        <v>1</v>
      </c>
      <c r="C163" s="13">
        <v>19093</v>
      </c>
      <c r="D163" s="15">
        <v>2800</v>
      </c>
      <c r="E163" s="15">
        <v>2070</v>
      </c>
      <c r="F163" s="13">
        <v>18</v>
      </c>
      <c r="G163" s="14">
        <v>71.290000000000006</v>
      </c>
      <c r="H163" s="13">
        <v>23717</v>
      </c>
      <c r="I163" s="13">
        <v>19148</v>
      </c>
      <c r="J163" s="13"/>
      <c r="K163" s="13"/>
      <c r="L163" s="13">
        <v>49542</v>
      </c>
      <c r="M163" s="13">
        <v>20561</v>
      </c>
      <c r="O163" s="8" t="str">
        <f t="shared" si="20"/>
        <v/>
      </c>
      <c r="P163" s="8"/>
      <c r="AO163" s="8" t="str">
        <f t="shared" si="21"/>
        <v/>
      </c>
      <c r="AP163" s="8" t="str">
        <f t="shared" si="22"/>
        <v/>
      </c>
      <c r="AQ163" s="8" t="str">
        <f t="shared" si="23"/>
        <v/>
      </c>
      <c r="AS163" s="8" t="str">
        <f t="shared" si="24"/>
        <v/>
      </c>
      <c r="AT163" s="8" t="str">
        <f t="shared" si="25"/>
        <v/>
      </c>
      <c r="AU163" s="8" t="str">
        <f t="shared" si="26"/>
        <v/>
      </c>
      <c r="AW163" s="8" t="str">
        <f t="shared" si="27"/>
        <v/>
      </c>
      <c r="AX163" s="8" t="str">
        <f t="shared" si="28"/>
        <v/>
      </c>
      <c r="AY163" s="8" t="str">
        <f t="shared" si="29"/>
        <v/>
      </c>
    </row>
    <row r="164" spans="1:51" x14ac:dyDescent="0.2">
      <c r="A164" s="13" t="s">
        <v>346</v>
      </c>
      <c r="B164" s="15">
        <v>1</v>
      </c>
      <c r="C164" s="13">
        <v>21619</v>
      </c>
      <c r="D164" s="15">
        <v>2800</v>
      </c>
      <c r="E164" s="15">
        <v>2070</v>
      </c>
      <c r="F164" s="13">
        <v>25</v>
      </c>
      <c r="G164" s="14">
        <v>93.5</v>
      </c>
      <c r="H164" s="13"/>
      <c r="I164" s="13"/>
      <c r="J164" s="13">
        <v>54404</v>
      </c>
      <c r="K164" s="13">
        <v>23915</v>
      </c>
      <c r="L164" s="13">
        <v>49542</v>
      </c>
      <c r="M164" s="13">
        <v>20561</v>
      </c>
      <c r="O164" s="8" t="str">
        <f t="shared" si="20"/>
        <v/>
      </c>
      <c r="P164" s="8"/>
      <c r="AO164" s="8" t="str">
        <f t="shared" si="21"/>
        <v/>
      </c>
      <c r="AP164" s="8" t="str">
        <f t="shared" si="22"/>
        <v/>
      </c>
      <c r="AQ164" s="8" t="str">
        <f t="shared" si="23"/>
        <v/>
      </c>
      <c r="AS164" s="8" t="str">
        <f t="shared" si="24"/>
        <v/>
      </c>
      <c r="AT164" s="8" t="str">
        <f t="shared" si="25"/>
        <v/>
      </c>
      <c r="AU164" s="8" t="str">
        <f t="shared" si="26"/>
        <v/>
      </c>
      <c r="AW164" s="8" t="str">
        <f t="shared" si="27"/>
        <v/>
      </c>
      <c r="AX164" s="8" t="str">
        <f t="shared" si="28"/>
        <v/>
      </c>
      <c r="AY164" s="8" t="str">
        <f t="shared" si="29"/>
        <v/>
      </c>
    </row>
    <row r="165" spans="1:51" x14ac:dyDescent="0.2">
      <c r="A165" s="15" t="s">
        <v>39</v>
      </c>
      <c r="B165" s="15">
        <v>1</v>
      </c>
      <c r="C165" s="15">
        <v>35668</v>
      </c>
      <c r="D165" s="15">
        <v>2800</v>
      </c>
      <c r="E165" s="15">
        <v>2070</v>
      </c>
      <c r="F165" s="13">
        <v>8</v>
      </c>
      <c r="G165" s="14">
        <v>36.11</v>
      </c>
      <c r="H165" s="13">
        <v>36211</v>
      </c>
      <c r="I165" s="13">
        <v>36213</v>
      </c>
      <c r="J165" s="13"/>
      <c r="K165" s="13"/>
      <c r="L165" s="13">
        <v>50244</v>
      </c>
      <c r="M165" s="13">
        <v>36210</v>
      </c>
      <c r="O165" s="8" t="str">
        <f t="shared" si="20"/>
        <v/>
      </c>
      <c r="P165" s="8"/>
      <c r="AO165" s="8" t="str">
        <f t="shared" si="21"/>
        <v/>
      </c>
      <c r="AP165" s="8" t="str">
        <f t="shared" si="22"/>
        <v/>
      </c>
      <c r="AQ165" s="8" t="str">
        <f t="shared" si="23"/>
        <v/>
      </c>
      <c r="AS165" s="8" t="str">
        <f t="shared" si="24"/>
        <v/>
      </c>
      <c r="AT165" s="8" t="str">
        <f t="shared" si="25"/>
        <v/>
      </c>
      <c r="AU165" s="8" t="str">
        <f t="shared" si="26"/>
        <v/>
      </c>
      <c r="AW165" s="8" t="str">
        <f t="shared" si="27"/>
        <v/>
      </c>
      <c r="AX165" s="8" t="str">
        <f t="shared" si="28"/>
        <v/>
      </c>
      <c r="AY165" s="8" t="str">
        <f t="shared" si="29"/>
        <v/>
      </c>
    </row>
    <row r="166" spans="1:51" x14ac:dyDescent="0.2">
      <c r="A166" s="15" t="s">
        <v>40</v>
      </c>
      <c r="B166" s="15">
        <v>1</v>
      </c>
      <c r="C166" s="15">
        <v>35667</v>
      </c>
      <c r="D166" s="15">
        <v>2800</v>
      </c>
      <c r="E166" s="15">
        <v>2070</v>
      </c>
      <c r="F166" s="13">
        <v>18</v>
      </c>
      <c r="G166" s="14">
        <v>71.290000000000006</v>
      </c>
      <c r="H166" s="13">
        <v>36211</v>
      </c>
      <c r="I166" s="13">
        <v>36213</v>
      </c>
      <c r="J166" s="13"/>
      <c r="K166" s="13"/>
      <c r="L166" s="13">
        <v>50244</v>
      </c>
      <c r="M166" s="13">
        <v>36210</v>
      </c>
      <c r="O166" s="8" t="str">
        <f t="shared" si="20"/>
        <v/>
      </c>
      <c r="P166" s="8"/>
      <c r="AO166" s="8" t="str">
        <f t="shared" si="21"/>
        <v/>
      </c>
      <c r="AP166" s="8" t="str">
        <f t="shared" si="22"/>
        <v/>
      </c>
      <c r="AQ166" s="8" t="str">
        <f t="shared" si="23"/>
        <v/>
      </c>
      <c r="AS166" s="8" t="str">
        <f t="shared" si="24"/>
        <v/>
      </c>
      <c r="AT166" s="8" t="str">
        <f t="shared" si="25"/>
        <v/>
      </c>
      <c r="AU166" s="8" t="str">
        <f t="shared" si="26"/>
        <v/>
      </c>
      <c r="AW166" s="8" t="str">
        <f t="shared" si="27"/>
        <v/>
      </c>
      <c r="AX166" s="8" t="str">
        <f t="shared" si="28"/>
        <v/>
      </c>
      <c r="AY166" s="8" t="str">
        <f t="shared" si="29"/>
        <v/>
      </c>
    </row>
    <row r="167" spans="1:51" x14ac:dyDescent="0.2">
      <c r="A167" s="15" t="s">
        <v>42</v>
      </c>
      <c r="B167" s="15">
        <v>1</v>
      </c>
      <c r="C167" s="15">
        <v>35669</v>
      </c>
      <c r="D167" s="15">
        <v>2800</v>
      </c>
      <c r="E167" s="15">
        <v>2070</v>
      </c>
      <c r="F167" s="13">
        <v>25</v>
      </c>
      <c r="G167" s="14">
        <v>93.5</v>
      </c>
      <c r="H167" s="13"/>
      <c r="I167" s="13"/>
      <c r="J167" s="13">
        <v>54407</v>
      </c>
      <c r="K167" s="13">
        <v>36212</v>
      </c>
      <c r="L167" s="13">
        <v>50244</v>
      </c>
      <c r="M167" s="13">
        <v>36210</v>
      </c>
      <c r="O167" s="8" t="str">
        <f t="shared" si="20"/>
        <v/>
      </c>
      <c r="P167" s="8"/>
      <c r="AO167" s="8" t="str">
        <f t="shared" si="21"/>
        <v/>
      </c>
      <c r="AP167" s="8" t="str">
        <f t="shared" si="22"/>
        <v/>
      </c>
      <c r="AQ167" s="8" t="str">
        <f t="shared" si="23"/>
        <v/>
      </c>
      <c r="AS167" s="8" t="str">
        <f t="shared" si="24"/>
        <v/>
      </c>
      <c r="AT167" s="8" t="str">
        <f t="shared" si="25"/>
        <v/>
      </c>
      <c r="AU167" s="8" t="str">
        <f t="shared" si="26"/>
        <v/>
      </c>
      <c r="AW167" s="8" t="str">
        <f t="shared" si="27"/>
        <v/>
      </c>
      <c r="AX167" s="8" t="str">
        <f t="shared" si="28"/>
        <v/>
      </c>
      <c r="AY167" s="8" t="str">
        <f t="shared" si="29"/>
        <v/>
      </c>
    </row>
    <row r="168" spans="1:51" x14ac:dyDescent="0.2">
      <c r="A168" s="15" t="s">
        <v>755</v>
      </c>
      <c r="B168" s="15">
        <v>1</v>
      </c>
      <c r="C168" s="15">
        <v>62677</v>
      </c>
      <c r="D168" s="15">
        <v>2800</v>
      </c>
      <c r="E168" s="15">
        <v>2070</v>
      </c>
      <c r="F168" s="13">
        <v>18</v>
      </c>
      <c r="G168" s="14">
        <v>71.290000000000006</v>
      </c>
      <c r="H168" s="13">
        <v>62908</v>
      </c>
      <c r="I168" s="13">
        <v>62910</v>
      </c>
      <c r="J168" s="13"/>
      <c r="K168" s="13"/>
      <c r="L168" s="13">
        <v>62909</v>
      </c>
      <c r="M168" s="13">
        <v>62911</v>
      </c>
      <c r="O168" s="8" t="str">
        <f t="shared" si="20"/>
        <v/>
      </c>
      <c r="P168" s="8"/>
    </row>
    <row r="169" spans="1:51" x14ac:dyDescent="0.2">
      <c r="A169" s="15" t="s">
        <v>129</v>
      </c>
      <c r="B169" s="15">
        <v>1</v>
      </c>
      <c r="C169" s="15">
        <v>49165</v>
      </c>
      <c r="D169" s="15">
        <v>2800</v>
      </c>
      <c r="E169" s="15">
        <v>2070</v>
      </c>
      <c r="F169" s="13">
        <v>18</v>
      </c>
      <c r="G169" s="14">
        <v>71.290000000000006</v>
      </c>
      <c r="H169" s="13">
        <v>49372</v>
      </c>
      <c r="I169" s="13">
        <v>49425</v>
      </c>
      <c r="J169" s="13"/>
      <c r="K169" s="13"/>
      <c r="L169" s="13">
        <v>50245</v>
      </c>
      <c r="M169" s="13">
        <v>49505</v>
      </c>
      <c r="O169" s="8" t="str">
        <f t="shared" si="20"/>
        <v/>
      </c>
      <c r="P169" s="8"/>
      <c r="AO169" s="8" t="str">
        <f t="shared" si="21"/>
        <v/>
      </c>
      <c r="AP169" s="8" t="str">
        <f t="shared" si="22"/>
        <v/>
      </c>
      <c r="AQ169" s="8" t="str">
        <f t="shared" si="23"/>
        <v/>
      </c>
      <c r="AS169" s="8" t="str">
        <f t="shared" si="24"/>
        <v/>
      </c>
      <c r="AT169" s="8" t="str">
        <f t="shared" si="25"/>
        <v/>
      </c>
      <c r="AU169" s="8" t="str">
        <f t="shared" si="26"/>
        <v/>
      </c>
      <c r="AW169" s="8" t="str">
        <f t="shared" si="27"/>
        <v/>
      </c>
      <c r="AX169" s="8" t="str">
        <f t="shared" si="28"/>
        <v/>
      </c>
      <c r="AY169" s="8" t="str">
        <f t="shared" si="29"/>
        <v/>
      </c>
    </row>
    <row r="170" spans="1:51" x14ac:dyDescent="0.2">
      <c r="A170" s="15" t="s">
        <v>130</v>
      </c>
      <c r="B170" s="15">
        <v>1</v>
      </c>
      <c r="C170" s="15">
        <v>49166</v>
      </c>
      <c r="D170" s="15">
        <v>2800</v>
      </c>
      <c r="E170" s="15">
        <v>2070</v>
      </c>
      <c r="F170" s="13">
        <v>18</v>
      </c>
      <c r="G170" s="14">
        <v>71.290000000000006</v>
      </c>
      <c r="H170" s="13">
        <v>49373</v>
      </c>
      <c r="I170" s="13">
        <v>49426</v>
      </c>
      <c r="J170" s="13"/>
      <c r="K170" s="13"/>
      <c r="L170" s="13">
        <v>50246</v>
      </c>
      <c r="M170" s="13">
        <v>49506</v>
      </c>
      <c r="O170" s="8" t="str">
        <f t="shared" si="20"/>
        <v/>
      </c>
      <c r="P170" s="8"/>
      <c r="AO170" s="8" t="str">
        <f t="shared" si="21"/>
        <v/>
      </c>
      <c r="AP170" s="8" t="str">
        <f t="shared" si="22"/>
        <v/>
      </c>
      <c r="AQ170" s="8" t="str">
        <f t="shared" si="23"/>
        <v/>
      </c>
      <c r="AS170" s="8" t="str">
        <f t="shared" si="24"/>
        <v/>
      </c>
      <c r="AT170" s="8" t="str">
        <f t="shared" si="25"/>
        <v/>
      </c>
      <c r="AU170" s="8" t="str">
        <f t="shared" si="26"/>
        <v/>
      </c>
      <c r="AW170" s="8" t="str">
        <f t="shared" si="27"/>
        <v/>
      </c>
      <c r="AX170" s="8" t="str">
        <f t="shared" si="28"/>
        <v/>
      </c>
      <c r="AY170" s="8" t="str">
        <f t="shared" si="29"/>
        <v/>
      </c>
    </row>
    <row r="171" spans="1:51" x14ac:dyDescent="0.2">
      <c r="A171" s="15" t="s">
        <v>347</v>
      </c>
      <c r="B171" s="15">
        <v>1</v>
      </c>
      <c r="C171" s="15">
        <v>58242</v>
      </c>
      <c r="D171" s="15">
        <v>2800</v>
      </c>
      <c r="E171" s="15">
        <v>2070</v>
      </c>
      <c r="F171" s="13">
        <v>18</v>
      </c>
      <c r="G171" s="14">
        <v>71.290000000000006</v>
      </c>
      <c r="H171" s="13">
        <v>58573</v>
      </c>
      <c r="I171" s="13">
        <v>58576</v>
      </c>
      <c r="J171" s="13"/>
      <c r="K171" s="13"/>
      <c r="L171" s="13">
        <v>58575</v>
      </c>
      <c r="M171" s="13">
        <v>58578</v>
      </c>
      <c r="O171" s="8" t="str">
        <f t="shared" si="20"/>
        <v/>
      </c>
      <c r="P171" s="8"/>
      <c r="AO171" s="8" t="str">
        <f t="shared" si="21"/>
        <v/>
      </c>
      <c r="AP171" s="8" t="str">
        <f t="shared" si="22"/>
        <v/>
      </c>
      <c r="AQ171" s="8" t="str">
        <f t="shared" si="23"/>
        <v/>
      </c>
      <c r="AS171" s="8" t="str">
        <f t="shared" si="24"/>
        <v/>
      </c>
      <c r="AT171" s="8" t="str">
        <f t="shared" si="25"/>
        <v/>
      </c>
      <c r="AU171" s="8" t="str">
        <f t="shared" si="26"/>
        <v/>
      </c>
      <c r="AW171" s="8" t="str">
        <f t="shared" si="27"/>
        <v/>
      </c>
      <c r="AX171" s="8" t="str">
        <f t="shared" si="28"/>
        <v/>
      </c>
      <c r="AY171" s="8" t="str">
        <f t="shared" si="29"/>
        <v/>
      </c>
    </row>
    <row r="172" spans="1:51" x14ac:dyDescent="0.2">
      <c r="A172" s="15" t="s">
        <v>348</v>
      </c>
      <c r="B172" s="15">
        <v>1</v>
      </c>
      <c r="C172" s="15">
        <v>58952</v>
      </c>
      <c r="D172" s="15">
        <v>2800</v>
      </c>
      <c r="E172" s="15">
        <v>2070</v>
      </c>
      <c r="F172" s="13">
        <v>8</v>
      </c>
      <c r="G172" s="14">
        <v>36.11</v>
      </c>
      <c r="H172" s="13">
        <v>58579</v>
      </c>
      <c r="I172" s="13">
        <v>58582</v>
      </c>
      <c r="J172" s="13"/>
      <c r="K172" s="13"/>
      <c r="L172" s="13">
        <v>58581</v>
      </c>
      <c r="M172" s="13">
        <v>58584</v>
      </c>
      <c r="O172" s="8" t="str">
        <f t="shared" si="20"/>
        <v/>
      </c>
      <c r="P172" s="8"/>
      <c r="AO172" s="8" t="str">
        <f t="shared" si="21"/>
        <v/>
      </c>
      <c r="AP172" s="8" t="str">
        <f t="shared" si="22"/>
        <v/>
      </c>
      <c r="AQ172" s="8" t="str">
        <f t="shared" si="23"/>
        <v/>
      </c>
      <c r="AS172" s="8" t="str">
        <f t="shared" si="24"/>
        <v/>
      </c>
      <c r="AT172" s="8" t="str">
        <f t="shared" si="25"/>
        <v/>
      </c>
      <c r="AU172" s="8" t="str">
        <f t="shared" si="26"/>
        <v/>
      </c>
      <c r="AW172" s="8" t="str">
        <f t="shared" si="27"/>
        <v/>
      </c>
      <c r="AX172" s="8" t="str">
        <f t="shared" si="28"/>
        <v/>
      </c>
      <c r="AY172" s="8" t="str">
        <f t="shared" si="29"/>
        <v/>
      </c>
    </row>
    <row r="173" spans="1:51" x14ac:dyDescent="0.2">
      <c r="A173" s="15" t="s">
        <v>349</v>
      </c>
      <c r="B173" s="15">
        <v>1</v>
      </c>
      <c r="C173" s="15">
        <v>58243</v>
      </c>
      <c r="D173" s="15">
        <v>2800</v>
      </c>
      <c r="E173" s="15">
        <v>2070</v>
      </c>
      <c r="F173" s="13">
        <v>18</v>
      </c>
      <c r="G173" s="14">
        <v>71.290000000000006</v>
      </c>
      <c r="H173" s="13">
        <v>58579</v>
      </c>
      <c r="I173" s="13">
        <v>58582</v>
      </c>
      <c r="J173" s="13"/>
      <c r="K173" s="13"/>
      <c r="L173" s="13">
        <v>58581</v>
      </c>
      <c r="M173" s="13">
        <v>58584</v>
      </c>
      <c r="O173" s="8" t="str">
        <f t="shared" si="20"/>
        <v/>
      </c>
      <c r="P173" s="8"/>
      <c r="AO173" s="8" t="str">
        <f t="shared" si="21"/>
        <v/>
      </c>
      <c r="AP173" s="8" t="str">
        <f t="shared" si="22"/>
        <v/>
      </c>
      <c r="AQ173" s="8" t="str">
        <f t="shared" si="23"/>
        <v/>
      </c>
      <c r="AS173" s="8" t="str">
        <f t="shared" si="24"/>
        <v/>
      </c>
      <c r="AT173" s="8" t="str">
        <f t="shared" si="25"/>
        <v/>
      </c>
      <c r="AU173" s="8" t="str">
        <f t="shared" si="26"/>
        <v/>
      </c>
      <c r="AW173" s="8" t="str">
        <f t="shared" si="27"/>
        <v/>
      </c>
      <c r="AX173" s="8" t="str">
        <f t="shared" si="28"/>
        <v/>
      </c>
      <c r="AY173" s="8" t="str">
        <f t="shared" si="29"/>
        <v/>
      </c>
    </row>
    <row r="174" spans="1:51" x14ac:dyDescent="0.2">
      <c r="A174" s="15" t="s">
        <v>350</v>
      </c>
      <c r="B174" s="15">
        <v>1</v>
      </c>
      <c r="C174" s="15">
        <v>58896</v>
      </c>
      <c r="D174" s="15">
        <v>2800</v>
      </c>
      <c r="E174" s="15">
        <v>2070</v>
      </c>
      <c r="F174" s="13">
        <v>25</v>
      </c>
      <c r="G174" s="14">
        <v>93.5</v>
      </c>
      <c r="H174" s="13"/>
      <c r="I174" s="13"/>
      <c r="J174" s="13">
        <v>58580</v>
      </c>
      <c r="K174" s="13">
        <v>58583</v>
      </c>
      <c r="L174" s="13">
        <v>58581</v>
      </c>
      <c r="M174" s="13">
        <v>58584</v>
      </c>
      <c r="O174" s="8" t="str">
        <f t="shared" si="20"/>
        <v/>
      </c>
      <c r="P174" s="8"/>
      <c r="AO174" s="8" t="str">
        <f t="shared" si="21"/>
        <v/>
      </c>
      <c r="AP174" s="8" t="str">
        <f t="shared" si="22"/>
        <v/>
      </c>
      <c r="AQ174" s="8" t="str">
        <f t="shared" si="23"/>
        <v/>
      </c>
      <c r="AS174" s="8" t="str">
        <f t="shared" si="24"/>
        <v/>
      </c>
      <c r="AT174" s="8" t="str">
        <f t="shared" si="25"/>
        <v/>
      </c>
      <c r="AU174" s="8" t="str">
        <f t="shared" si="26"/>
        <v/>
      </c>
      <c r="AW174" s="8" t="str">
        <f t="shared" si="27"/>
        <v/>
      </c>
      <c r="AX174" s="8" t="str">
        <f t="shared" si="28"/>
        <v/>
      </c>
      <c r="AY174" s="8" t="str">
        <f t="shared" si="29"/>
        <v/>
      </c>
    </row>
    <row r="175" spans="1:51" x14ac:dyDescent="0.2">
      <c r="A175" s="15" t="s">
        <v>351</v>
      </c>
      <c r="B175" s="15">
        <v>1</v>
      </c>
      <c r="C175" s="15">
        <v>58953</v>
      </c>
      <c r="D175" s="15">
        <v>2800</v>
      </c>
      <c r="E175" s="15">
        <v>2070</v>
      </c>
      <c r="F175" s="13">
        <v>8</v>
      </c>
      <c r="G175" s="14">
        <v>36.11</v>
      </c>
      <c r="H175" s="13">
        <v>58585</v>
      </c>
      <c r="I175" s="13">
        <v>58588</v>
      </c>
      <c r="J175" s="13"/>
      <c r="K175" s="13"/>
      <c r="L175" s="13">
        <v>58587</v>
      </c>
      <c r="M175" s="13">
        <v>58590</v>
      </c>
      <c r="O175" s="8" t="str">
        <f t="shared" si="20"/>
        <v/>
      </c>
      <c r="P175" s="8"/>
      <c r="AO175" s="8" t="str">
        <f t="shared" si="21"/>
        <v/>
      </c>
      <c r="AP175" s="8" t="str">
        <f t="shared" si="22"/>
        <v/>
      </c>
      <c r="AQ175" s="8" t="str">
        <f t="shared" si="23"/>
        <v/>
      </c>
      <c r="AS175" s="8" t="str">
        <f t="shared" si="24"/>
        <v/>
      </c>
      <c r="AT175" s="8" t="str">
        <f t="shared" si="25"/>
        <v/>
      </c>
      <c r="AU175" s="8" t="str">
        <f t="shared" si="26"/>
        <v/>
      </c>
      <c r="AW175" s="8" t="str">
        <f t="shared" si="27"/>
        <v/>
      </c>
      <c r="AX175" s="8" t="str">
        <f t="shared" si="28"/>
        <v/>
      </c>
      <c r="AY175" s="8" t="str">
        <f t="shared" si="29"/>
        <v/>
      </c>
    </row>
    <row r="176" spans="1:51" x14ac:dyDescent="0.2">
      <c r="A176" s="15" t="s">
        <v>352</v>
      </c>
      <c r="B176" s="15">
        <v>1</v>
      </c>
      <c r="C176" s="15">
        <v>58244</v>
      </c>
      <c r="D176" s="15">
        <v>2800</v>
      </c>
      <c r="E176" s="15">
        <v>2070</v>
      </c>
      <c r="F176" s="13">
        <v>18</v>
      </c>
      <c r="G176" s="14">
        <v>71.290000000000006</v>
      </c>
      <c r="H176" s="13">
        <v>58585</v>
      </c>
      <c r="I176" s="13">
        <v>58588</v>
      </c>
      <c r="J176" s="13"/>
      <c r="K176" s="13"/>
      <c r="L176" s="13">
        <v>58587</v>
      </c>
      <c r="M176" s="13">
        <v>58590</v>
      </c>
      <c r="O176" s="8" t="str">
        <f t="shared" si="20"/>
        <v/>
      </c>
      <c r="P176" s="8"/>
      <c r="AO176" s="8" t="str">
        <f t="shared" si="21"/>
        <v/>
      </c>
      <c r="AP176" s="8" t="str">
        <f t="shared" si="22"/>
        <v/>
      </c>
      <c r="AQ176" s="8" t="str">
        <f t="shared" si="23"/>
        <v/>
      </c>
      <c r="AS176" s="8" t="str">
        <f t="shared" si="24"/>
        <v/>
      </c>
      <c r="AT176" s="8" t="str">
        <f t="shared" si="25"/>
        <v/>
      </c>
      <c r="AU176" s="8" t="str">
        <f t="shared" si="26"/>
        <v/>
      </c>
      <c r="AW176" s="8" t="str">
        <f t="shared" si="27"/>
        <v/>
      </c>
      <c r="AX176" s="8" t="str">
        <f t="shared" si="28"/>
        <v/>
      </c>
      <c r="AY176" s="8" t="str">
        <f t="shared" si="29"/>
        <v/>
      </c>
    </row>
    <row r="177" spans="1:51" x14ac:dyDescent="0.2">
      <c r="A177" s="15" t="s">
        <v>353</v>
      </c>
      <c r="B177" s="15">
        <v>1</v>
      </c>
      <c r="C177" s="15">
        <v>58897</v>
      </c>
      <c r="D177" s="15">
        <v>2800</v>
      </c>
      <c r="E177" s="15">
        <v>2070</v>
      </c>
      <c r="F177" s="13">
        <v>25</v>
      </c>
      <c r="G177" s="14">
        <v>93.5</v>
      </c>
      <c r="H177" s="13"/>
      <c r="I177" s="13"/>
      <c r="J177" s="13">
        <v>58586</v>
      </c>
      <c r="K177" s="13">
        <v>58589</v>
      </c>
      <c r="L177" s="13">
        <v>58587</v>
      </c>
      <c r="M177" s="13">
        <v>58590</v>
      </c>
      <c r="O177" s="8" t="str">
        <f t="shared" si="20"/>
        <v/>
      </c>
      <c r="P177" s="8"/>
      <c r="AO177" s="8" t="str">
        <f t="shared" si="21"/>
        <v/>
      </c>
      <c r="AP177" s="8" t="str">
        <f t="shared" si="22"/>
        <v/>
      </c>
      <c r="AQ177" s="8" t="str">
        <f t="shared" si="23"/>
        <v/>
      </c>
      <c r="AS177" s="8" t="str">
        <f t="shared" si="24"/>
        <v/>
      </c>
      <c r="AT177" s="8" t="str">
        <f t="shared" si="25"/>
        <v/>
      </c>
      <c r="AU177" s="8" t="str">
        <f t="shared" si="26"/>
        <v/>
      </c>
      <c r="AW177" s="8" t="str">
        <f t="shared" si="27"/>
        <v/>
      </c>
      <c r="AX177" s="8" t="str">
        <f t="shared" si="28"/>
        <v/>
      </c>
      <c r="AY177" s="8" t="str">
        <f t="shared" si="29"/>
        <v/>
      </c>
    </row>
    <row r="178" spans="1:51" x14ac:dyDescent="0.2">
      <c r="A178" s="15" t="s">
        <v>131</v>
      </c>
      <c r="B178" s="15">
        <v>1</v>
      </c>
      <c r="C178" s="15">
        <v>49167</v>
      </c>
      <c r="D178" s="15">
        <v>2800</v>
      </c>
      <c r="E178" s="15">
        <v>2070</v>
      </c>
      <c r="F178" s="13">
        <v>18</v>
      </c>
      <c r="G178" s="14">
        <v>71.290000000000006</v>
      </c>
      <c r="H178" s="13">
        <v>49374</v>
      </c>
      <c r="I178" s="13">
        <v>49427</v>
      </c>
      <c r="J178" s="13"/>
      <c r="K178" s="13"/>
      <c r="L178" s="13">
        <v>50253</v>
      </c>
      <c r="M178" s="13">
        <v>49507</v>
      </c>
      <c r="O178" s="8" t="str">
        <f t="shared" si="20"/>
        <v/>
      </c>
      <c r="P178" s="8"/>
      <c r="AO178" s="8" t="str">
        <f t="shared" si="21"/>
        <v/>
      </c>
      <c r="AP178" s="8" t="str">
        <f t="shared" si="22"/>
        <v/>
      </c>
      <c r="AQ178" s="8" t="str">
        <f t="shared" si="23"/>
        <v/>
      </c>
      <c r="AS178" s="8" t="str">
        <f t="shared" si="24"/>
        <v/>
      </c>
      <c r="AT178" s="8" t="str">
        <f t="shared" si="25"/>
        <v/>
      </c>
      <c r="AU178" s="8" t="str">
        <f t="shared" si="26"/>
        <v/>
      </c>
      <c r="AW178" s="8" t="str">
        <f t="shared" si="27"/>
        <v/>
      </c>
      <c r="AX178" s="8" t="str">
        <f t="shared" si="28"/>
        <v/>
      </c>
      <c r="AY178" s="8" t="str">
        <f t="shared" si="29"/>
        <v/>
      </c>
    </row>
    <row r="179" spans="1:51" x14ac:dyDescent="0.2">
      <c r="A179" s="15" t="s">
        <v>354</v>
      </c>
      <c r="B179" s="15">
        <v>1</v>
      </c>
      <c r="C179" s="15">
        <v>58245</v>
      </c>
      <c r="D179" s="15">
        <v>2800</v>
      </c>
      <c r="E179" s="15">
        <v>2070</v>
      </c>
      <c r="F179" s="13">
        <v>18</v>
      </c>
      <c r="G179" s="14">
        <v>71.290000000000006</v>
      </c>
      <c r="H179" s="13">
        <v>58592</v>
      </c>
      <c r="I179" s="13">
        <v>58595</v>
      </c>
      <c r="J179" s="13"/>
      <c r="K179" s="13"/>
      <c r="L179" s="13">
        <v>58594</v>
      </c>
      <c r="M179" s="13">
        <v>58597</v>
      </c>
      <c r="O179" s="8" t="str">
        <f t="shared" si="20"/>
        <v/>
      </c>
      <c r="P179" s="8"/>
      <c r="AO179" s="8" t="str">
        <f t="shared" si="21"/>
        <v/>
      </c>
      <c r="AP179" s="8" t="str">
        <f t="shared" si="22"/>
        <v/>
      </c>
      <c r="AQ179" s="8" t="str">
        <f t="shared" si="23"/>
        <v/>
      </c>
      <c r="AS179" s="8" t="str">
        <f t="shared" si="24"/>
        <v/>
      </c>
      <c r="AT179" s="8" t="str">
        <f t="shared" si="25"/>
        <v/>
      </c>
      <c r="AU179" s="8" t="str">
        <f t="shared" si="26"/>
        <v/>
      </c>
      <c r="AW179" s="8" t="str">
        <f t="shared" si="27"/>
        <v/>
      </c>
      <c r="AX179" s="8" t="str">
        <f t="shared" si="28"/>
        <v/>
      </c>
      <c r="AY179" s="8" t="str">
        <f t="shared" si="29"/>
        <v/>
      </c>
    </row>
    <row r="180" spans="1:51" x14ac:dyDescent="0.2">
      <c r="A180" s="15" t="s">
        <v>757</v>
      </c>
      <c r="B180" s="15">
        <v>1</v>
      </c>
      <c r="C180" s="15">
        <v>35670</v>
      </c>
      <c r="D180" s="15">
        <v>2800</v>
      </c>
      <c r="E180" s="15">
        <v>2070</v>
      </c>
      <c r="F180" s="13">
        <v>8</v>
      </c>
      <c r="G180" s="14">
        <v>36.11</v>
      </c>
      <c r="H180" s="13">
        <v>31227</v>
      </c>
      <c r="I180" s="13">
        <v>19177</v>
      </c>
      <c r="J180" s="13"/>
      <c r="K180" s="13"/>
      <c r="L180" s="13">
        <v>50259</v>
      </c>
      <c r="M180" s="13">
        <v>19908</v>
      </c>
      <c r="O180" s="8" t="str">
        <f t="shared" si="20"/>
        <v/>
      </c>
      <c r="P180" s="8"/>
    </row>
    <row r="181" spans="1:51" x14ac:dyDescent="0.2">
      <c r="A181" s="15" t="s">
        <v>756</v>
      </c>
      <c r="B181" s="15">
        <v>1</v>
      </c>
      <c r="C181" s="15">
        <v>19097</v>
      </c>
      <c r="D181" s="15">
        <v>2800</v>
      </c>
      <c r="E181" s="15">
        <v>2070</v>
      </c>
      <c r="F181" s="13">
        <v>18</v>
      </c>
      <c r="G181" s="14">
        <v>71.290000000000006</v>
      </c>
      <c r="H181" s="13">
        <v>31227</v>
      </c>
      <c r="I181" s="13">
        <v>19177</v>
      </c>
      <c r="J181" s="13"/>
      <c r="K181" s="13"/>
      <c r="L181" s="13">
        <v>50259</v>
      </c>
      <c r="M181" s="13">
        <v>19908</v>
      </c>
      <c r="O181" s="8" t="str">
        <f t="shared" si="20"/>
        <v/>
      </c>
      <c r="P181" s="8"/>
    </row>
    <row r="182" spans="1:51" x14ac:dyDescent="0.2">
      <c r="A182" s="15" t="s">
        <v>355</v>
      </c>
      <c r="B182" s="15">
        <v>1</v>
      </c>
      <c r="C182" s="15">
        <v>58246</v>
      </c>
      <c r="D182" s="15">
        <v>2800</v>
      </c>
      <c r="E182" s="15">
        <v>2070</v>
      </c>
      <c r="F182" s="13">
        <v>18</v>
      </c>
      <c r="G182" s="14">
        <v>71.290000000000006</v>
      </c>
      <c r="H182" s="13">
        <v>58599</v>
      </c>
      <c r="I182" s="13">
        <v>58602</v>
      </c>
      <c r="J182" s="13"/>
      <c r="K182" s="13"/>
      <c r="L182" s="13">
        <v>58601</v>
      </c>
      <c r="M182" s="13">
        <v>58604</v>
      </c>
      <c r="O182" s="8" t="str">
        <f t="shared" si="20"/>
        <v/>
      </c>
      <c r="P182" s="8"/>
      <c r="AO182" s="8" t="str">
        <f t="shared" si="21"/>
        <v/>
      </c>
      <c r="AP182" s="8" t="str">
        <f t="shared" si="22"/>
        <v/>
      </c>
      <c r="AQ182" s="8" t="str">
        <f t="shared" si="23"/>
        <v/>
      </c>
      <c r="AS182" s="8" t="str">
        <f t="shared" si="24"/>
        <v/>
      </c>
      <c r="AT182" s="8" t="str">
        <f t="shared" si="25"/>
        <v/>
      </c>
      <c r="AU182" s="8" t="str">
        <f t="shared" si="26"/>
        <v/>
      </c>
      <c r="AW182" s="8" t="str">
        <f t="shared" si="27"/>
        <v/>
      </c>
      <c r="AX182" s="8" t="str">
        <f t="shared" si="28"/>
        <v/>
      </c>
      <c r="AY182" s="8" t="str">
        <f t="shared" si="29"/>
        <v/>
      </c>
    </row>
    <row r="183" spans="1:51" x14ac:dyDescent="0.2">
      <c r="A183" s="15" t="s">
        <v>356</v>
      </c>
      <c r="B183" s="15">
        <v>1</v>
      </c>
      <c r="C183" s="15">
        <v>58247</v>
      </c>
      <c r="D183" s="15">
        <v>2800</v>
      </c>
      <c r="E183" s="15">
        <v>2070</v>
      </c>
      <c r="F183" s="13">
        <v>18</v>
      </c>
      <c r="G183" s="14">
        <v>71.290000000000006</v>
      </c>
      <c r="H183" s="13">
        <v>58605</v>
      </c>
      <c r="I183" s="13">
        <v>58609</v>
      </c>
      <c r="J183" s="13"/>
      <c r="K183" s="13"/>
      <c r="L183" s="13">
        <v>58607</v>
      </c>
      <c r="M183" s="13">
        <v>58611</v>
      </c>
      <c r="O183" s="8" t="str">
        <f t="shared" si="20"/>
        <v/>
      </c>
      <c r="P183" s="8"/>
      <c r="AO183" s="8" t="str">
        <f t="shared" si="21"/>
        <v/>
      </c>
      <c r="AP183" s="8" t="str">
        <f t="shared" si="22"/>
        <v/>
      </c>
      <c r="AQ183" s="8" t="str">
        <f t="shared" si="23"/>
        <v/>
      </c>
      <c r="AS183" s="8" t="str">
        <f t="shared" si="24"/>
        <v/>
      </c>
      <c r="AT183" s="8" t="str">
        <f t="shared" si="25"/>
        <v/>
      </c>
      <c r="AU183" s="8" t="str">
        <f t="shared" si="26"/>
        <v/>
      </c>
      <c r="AW183" s="8" t="str">
        <f t="shared" si="27"/>
        <v/>
      </c>
      <c r="AX183" s="8" t="str">
        <f t="shared" si="28"/>
        <v/>
      </c>
      <c r="AY183" s="8" t="str">
        <f t="shared" si="29"/>
        <v/>
      </c>
    </row>
    <row r="184" spans="1:51" x14ac:dyDescent="0.2">
      <c r="A184" s="15" t="s">
        <v>357</v>
      </c>
      <c r="B184" s="15">
        <v>1</v>
      </c>
      <c r="C184" s="15">
        <v>58248</v>
      </c>
      <c r="D184" s="15">
        <v>2800</v>
      </c>
      <c r="E184" s="15">
        <v>2070</v>
      </c>
      <c r="F184" s="13">
        <v>18</v>
      </c>
      <c r="G184" s="14">
        <v>71.290000000000006</v>
      </c>
      <c r="H184" s="13">
        <v>58612</v>
      </c>
      <c r="I184" s="13">
        <v>58615</v>
      </c>
      <c r="J184" s="13"/>
      <c r="K184" s="13"/>
      <c r="L184" s="13">
        <v>58614</v>
      </c>
      <c r="M184" s="13">
        <v>58617</v>
      </c>
      <c r="O184" s="8" t="str">
        <f t="shared" si="20"/>
        <v/>
      </c>
      <c r="P184" s="8"/>
      <c r="AO184" s="8" t="str">
        <f t="shared" si="21"/>
        <v/>
      </c>
      <c r="AP184" s="8" t="str">
        <f t="shared" si="22"/>
        <v/>
      </c>
      <c r="AQ184" s="8" t="str">
        <f t="shared" si="23"/>
        <v/>
      </c>
      <c r="AS184" s="8" t="str">
        <f t="shared" si="24"/>
        <v/>
      </c>
      <c r="AT184" s="8" t="str">
        <f t="shared" si="25"/>
        <v/>
      </c>
      <c r="AU184" s="8" t="str">
        <f t="shared" si="26"/>
        <v/>
      </c>
      <c r="AW184" s="8" t="str">
        <f t="shared" si="27"/>
        <v/>
      </c>
      <c r="AX184" s="8" t="str">
        <f t="shared" si="28"/>
        <v/>
      </c>
      <c r="AY184" s="8" t="str">
        <f t="shared" si="29"/>
        <v/>
      </c>
    </row>
    <row r="185" spans="1:51" x14ac:dyDescent="0.2">
      <c r="A185" s="15" t="s">
        <v>47</v>
      </c>
      <c r="B185" s="15">
        <v>1</v>
      </c>
      <c r="C185" s="15">
        <v>35683</v>
      </c>
      <c r="D185" s="15">
        <v>2800</v>
      </c>
      <c r="E185" s="15">
        <v>2070</v>
      </c>
      <c r="F185" s="13">
        <v>18</v>
      </c>
      <c r="G185" s="14">
        <v>71.290000000000006</v>
      </c>
      <c r="H185" s="13">
        <v>36237</v>
      </c>
      <c r="I185" s="13">
        <v>36236</v>
      </c>
      <c r="J185" s="13"/>
      <c r="K185" s="13"/>
      <c r="L185" s="13">
        <v>50263</v>
      </c>
      <c r="M185" s="13">
        <v>36235</v>
      </c>
      <c r="O185" s="8" t="str">
        <f t="shared" si="20"/>
        <v/>
      </c>
      <c r="P185" s="8"/>
      <c r="AO185" s="8" t="str">
        <f t="shared" si="21"/>
        <v/>
      </c>
      <c r="AP185" s="8" t="str">
        <f t="shared" si="22"/>
        <v/>
      </c>
      <c r="AQ185" s="8" t="str">
        <f t="shared" si="23"/>
        <v/>
      </c>
      <c r="AS185" s="8" t="str">
        <f t="shared" si="24"/>
        <v/>
      </c>
      <c r="AT185" s="8" t="str">
        <f t="shared" si="25"/>
        <v/>
      </c>
      <c r="AU185" s="8" t="str">
        <f t="shared" si="26"/>
        <v/>
      </c>
      <c r="AW185" s="8" t="str">
        <f t="shared" si="27"/>
        <v/>
      </c>
      <c r="AX185" s="8" t="str">
        <f t="shared" si="28"/>
        <v/>
      </c>
      <c r="AY185" s="8" t="str">
        <f t="shared" si="29"/>
        <v/>
      </c>
    </row>
    <row r="186" spans="1:51" x14ac:dyDescent="0.2">
      <c r="A186" s="15" t="s">
        <v>48</v>
      </c>
      <c r="B186" s="15">
        <v>1</v>
      </c>
      <c r="C186" s="15">
        <v>35686</v>
      </c>
      <c r="D186" s="15">
        <v>2800</v>
      </c>
      <c r="E186" s="15">
        <v>2070</v>
      </c>
      <c r="F186" s="13">
        <v>18</v>
      </c>
      <c r="G186" s="14">
        <v>71.290000000000006</v>
      </c>
      <c r="H186" s="13">
        <v>36240</v>
      </c>
      <c r="I186" s="13">
        <v>36241</v>
      </c>
      <c r="J186" s="13"/>
      <c r="K186" s="13"/>
      <c r="L186" s="13">
        <v>50264</v>
      </c>
      <c r="M186" s="13">
        <v>36242</v>
      </c>
      <c r="O186" s="8" t="str">
        <f t="shared" si="20"/>
        <v/>
      </c>
      <c r="P186" s="8"/>
      <c r="AO186" s="8" t="str">
        <f t="shared" si="21"/>
        <v/>
      </c>
      <c r="AP186" s="8" t="str">
        <f t="shared" si="22"/>
        <v/>
      </c>
      <c r="AQ186" s="8" t="str">
        <f t="shared" si="23"/>
        <v/>
      </c>
      <c r="AS186" s="8" t="str">
        <f t="shared" si="24"/>
        <v/>
      </c>
      <c r="AT186" s="8" t="str">
        <f t="shared" si="25"/>
        <v/>
      </c>
      <c r="AU186" s="8" t="str">
        <f t="shared" si="26"/>
        <v/>
      </c>
      <c r="AW186" s="8" t="str">
        <f t="shared" si="27"/>
        <v/>
      </c>
      <c r="AX186" s="8" t="str">
        <f t="shared" si="28"/>
        <v/>
      </c>
      <c r="AY186" s="8" t="str">
        <f t="shared" si="29"/>
        <v/>
      </c>
    </row>
    <row r="187" spans="1:51" x14ac:dyDescent="0.2">
      <c r="A187" s="15" t="s">
        <v>358</v>
      </c>
      <c r="B187" s="15">
        <v>1</v>
      </c>
      <c r="C187" s="15">
        <v>49168</v>
      </c>
      <c r="D187" s="15">
        <v>2800</v>
      </c>
      <c r="E187" s="15">
        <v>2070</v>
      </c>
      <c r="F187" s="13">
        <v>18</v>
      </c>
      <c r="G187" s="14">
        <v>71.290000000000006</v>
      </c>
      <c r="H187" s="13">
        <v>49375</v>
      </c>
      <c r="I187" s="13">
        <v>49428</v>
      </c>
      <c r="J187" s="13"/>
      <c r="K187" s="13"/>
      <c r="L187" s="13">
        <v>50265</v>
      </c>
      <c r="M187" s="13">
        <v>49508</v>
      </c>
      <c r="O187" s="8" t="str">
        <f t="shared" si="20"/>
        <v/>
      </c>
      <c r="P187" s="8"/>
      <c r="AO187" s="8" t="str">
        <f t="shared" si="21"/>
        <v/>
      </c>
      <c r="AP187" s="8" t="str">
        <f t="shared" si="22"/>
        <v/>
      </c>
      <c r="AQ187" s="8" t="str">
        <f t="shared" si="23"/>
        <v/>
      </c>
      <c r="AS187" s="8" t="str">
        <f t="shared" si="24"/>
        <v/>
      </c>
      <c r="AT187" s="8" t="str">
        <f t="shared" si="25"/>
        <v/>
      </c>
      <c r="AU187" s="8" t="str">
        <f t="shared" si="26"/>
        <v/>
      </c>
      <c r="AW187" s="8" t="str">
        <f t="shared" si="27"/>
        <v/>
      </c>
      <c r="AX187" s="8" t="str">
        <f t="shared" si="28"/>
        <v/>
      </c>
      <c r="AY187" s="8" t="str">
        <f t="shared" si="29"/>
        <v/>
      </c>
    </row>
    <row r="188" spans="1:51" x14ac:dyDescent="0.2">
      <c r="A188" s="15" t="s">
        <v>359</v>
      </c>
      <c r="B188" s="15">
        <v>1</v>
      </c>
      <c r="C188" s="15">
        <v>58249</v>
      </c>
      <c r="D188" s="15">
        <v>2800</v>
      </c>
      <c r="E188" s="15">
        <v>2070</v>
      </c>
      <c r="F188" s="13">
        <v>18</v>
      </c>
      <c r="G188" s="14">
        <v>71.290000000000006</v>
      </c>
      <c r="H188" s="13">
        <v>58618</v>
      </c>
      <c r="I188" s="13">
        <v>58621</v>
      </c>
      <c r="J188" s="13"/>
      <c r="K188" s="13"/>
      <c r="L188" s="13">
        <v>58620</v>
      </c>
      <c r="M188" s="13">
        <v>58623</v>
      </c>
      <c r="O188" s="8" t="str">
        <f t="shared" si="20"/>
        <v/>
      </c>
      <c r="P188" s="8"/>
      <c r="AO188" s="8" t="str">
        <f t="shared" si="21"/>
        <v/>
      </c>
      <c r="AP188" s="8" t="str">
        <f t="shared" si="22"/>
        <v/>
      </c>
      <c r="AQ188" s="8" t="str">
        <f t="shared" si="23"/>
        <v/>
      </c>
      <c r="AS188" s="8" t="str">
        <f t="shared" si="24"/>
        <v/>
      </c>
      <c r="AT188" s="8" t="str">
        <f t="shared" si="25"/>
        <v/>
      </c>
      <c r="AU188" s="8" t="str">
        <f t="shared" si="26"/>
        <v/>
      </c>
      <c r="AW188" s="8" t="str">
        <f t="shared" si="27"/>
        <v/>
      </c>
      <c r="AX188" s="8" t="str">
        <f t="shared" si="28"/>
        <v/>
      </c>
      <c r="AY188" s="8" t="str">
        <f t="shared" si="29"/>
        <v/>
      </c>
    </row>
    <row r="189" spans="1:51" x14ac:dyDescent="0.2">
      <c r="A189" s="15" t="s">
        <v>50</v>
      </c>
      <c r="B189" s="15">
        <v>1</v>
      </c>
      <c r="C189" s="15">
        <v>35775</v>
      </c>
      <c r="D189" s="15">
        <v>2800</v>
      </c>
      <c r="E189" s="15">
        <v>2070</v>
      </c>
      <c r="F189" s="13">
        <v>18</v>
      </c>
      <c r="G189" s="14">
        <v>71.290000000000006</v>
      </c>
      <c r="H189" s="13">
        <v>36357</v>
      </c>
      <c r="I189" s="13">
        <v>36359</v>
      </c>
      <c r="J189" s="13"/>
      <c r="K189" s="13"/>
      <c r="L189" s="13">
        <v>50266</v>
      </c>
      <c r="M189" s="13">
        <v>36358</v>
      </c>
      <c r="O189" s="8" t="str">
        <f t="shared" si="20"/>
        <v/>
      </c>
      <c r="P189" s="8"/>
      <c r="AO189" s="8" t="str">
        <f t="shared" si="21"/>
        <v/>
      </c>
      <c r="AP189" s="8" t="str">
        <f t="shared" si="22"/>
        <v/>
      </c>
      <c r="AQ189" s="8" t="str">
        <f t="shared" si="23"/>
        <v/>
      </c>
      <c r="AS189" s="8" t="str">
        <f t="shared" si="24"/>
        <v/>
      </c>
      <c r="AT189" s="8" t="str">
        <f t="shared" si="25"/>
        <v/>
      </c>
      <c r="AU189" s="8" t="str">
        <f t="shared" si="26"/>
        <v/>
      </c>
      <c r="AW189" s="8" t="str">
        <f t="shared" si="27"/>
        <v/>
      </c>
      <c r="AX189" s="8" t="str">
        <f t="shared" si="28"/>
        <v/>
      </c>
      <c r="AY189" s="8" t="str">
        <f t="shared" si="29"/>
        <v/>
      </c>
    </row>
    <row r="190" spans="1:51" x14ac:dyDescent="0.2">
      <c r="A190" s="15" t="s">
        <v>52</v>
      </c>
      <c r="B190" s="15">
        <v>1</v>
      </c>
      <c r="C190" s="15">
        <v>35690</v>
      </c>
      <c r="D190" s="15">
        <v>2800</v>
      </c>
      <c r="E190" s="15">
        <v>2070</v>
      </c>
      <c r="F190" s="13">
        <v>18</v>
      </c>
      <c r="G190" s="14">
        <v>71.290000000000006</v>
      </c>
      <c r="H190" s="13">
        <v>36246</v>
      </c>
      <c r="I190" s="13">
        <v>36244</v>
      </c>
      <c r="J190" s="13"/>
      <c r="K190" s="13"/>
      <c r="L190" s="13">
        <v>50267</v>
      </c>
      <c r="M190" s="13">
        <v>36243</v>
      </c>
      <c r="O190" s="8" t="str">
        <f t="shared" si="20"/>
        <v/>
      </c>
      <c r="P190" s="8"/>
      <c r="AO190" s="8" t="str">
        <f t="shared" si="21"/>
        <v/>
      </c>
      <c r="AP190" s="8" t="str">
        <f t="shared" si="22"/>
        <v/>
      </c>
      <c r="AQ190" s="8" t="str">
        <f t="shared" si="23"/>
        <v/>
      </c>
      <c r="AS190" s="8" t="str">
        <f t="shared" si="24"/>
        <v/>
      </c>
      <c r="AT190" s="8" t="str">
        <f t="shared" si="25"/>
        <v/>
      </c>
      <c r="AU190" s="8" t="str">
        <f t="shared" si="26"/>
        <v/>
      </c>
      <c r="AW190" s="8" t="str">
        <f t="shared" si="27"/>
        <v/>
      </c>
      <c r="AX190" s="8" t="str">
        <f t="shared" si="28"/>
        <v/>
      </c>
      <c r="AY190" s="8" t="str">
        <f t="shared" si="29"/>
        <v/>
      </c>
    </row>
    <row r="191" spans="1:51" x14ac:dyDescent="0.2">
      <c r="A191" s="15" t="s">
        <v>360</v>
      </c>
      <c r="B191" s="15">
        <v>1</v>
      </c>
      <c r="C191" s="15">
        <v>51475</v>
      </c>
      <c r="D191" s="15">
        <v>2800</v>
      </c>
      <c r="E191" s="15">
        <v>2070</v>
      </c>
      <c r="F191" s="13">
        <v>8</v>
      </c>
      <c r="G191" s="14">
        <v>36.11</v>
      </c>
      <c r="H191" s="13">
        <v>49376</v>
      </c>
      <c r="I191" s="13">
        <v>49429</v>
      </c>
      <c r="J191" s="13"/>
      <c r="K191" s="13"/>
      <c r="L191" s="13">
        <v>50268</v>
      </c>
      <c r="M191" s="13">
        <v>49509</v>
      </c>
      <c r="O191" s="8" t="str">
        <f t="shared" si="20"/>
        <v/>
      </c>
      <c r="P191" s="8"/>
      <c r="AO191" s="8" t="str">
        <f t="shared" si="21"/>
        <v/>
      </c>
      <c r="AP191" s="8" t="str">
        <f t="shared" si="22"/>
        <v/>
      </c>
      <c r="AQ191" s="8" t="str">
        <f t="shared" si="23"/>
        <v/>
      </c>
      <c r="AS191" s="8" t="str">
        <f t="shared" si="24"/>
        <v/>
      </c>
      <c r="AT191" s="8" t="str">
        <f t="shared" si="25"/>
        <v/>
      </c>
      <c r="AU191" s="8" t="str">
        <f t="shared" si="26"/>
        <v/>
      </c>
      <c r="AW191" s="8" t="str">
        <f t="shared" si="27"/>
        <v/>
      </c>
      <c r="AX191" s="8" t="str">
        <f t="shared" si="28"/>
        <v/>
      </c>
      <c r="AY191" s="8" t="str">
        <f t="shared" si="29"/>
        <v/>
      </c>
    </row>
    <row r="192" spans="1:51" x14ac:dyDescent="0.2">
      <c r="A192" s="15" t="s">
        <v>132</v>
      </c>
      <c r="B192" s="15">
        <v>1</v>
      </c>
      <c r="C192" s="15">
        <v>40341</v>
      </c>
      <c r="D192" s="15">
        <v>2800</v>
      </c>
      <c r="E192" s="15">
        <v>2070</v>
      </c>
      <c r="F192" s="13">
        <v>18</v>
      </c>
      <c r="G192" s="14">
        <v>71.290000000000006</v>
      </c>
      <c r="H192" s="13">
        <v>49376</v>
      </c>
      <c r="I192" s="13">
        <v>49429</v>
      </c>
      <c r="J192" s="13"/>
      <c r="K192" s="13"/>
      <c r="L192" s="13">
        <v>50268</v>
      </c>
      <c r="M192" s="13">
        <v>49509</v>
      </c>
      <c r="O192" s="8" t="str">
        <f t="shared" si="20"/>
        <v/>
      </c>
      <c r="P192" s="8"/>
      <c r="AO192" s="8" t="str">
        <f t="shared" si="21"/>
        <v/>
      </c>
      <c r="AP192" s="8" t="str">
        <f t="shared" si="22"/>
        <v/>
      </c>
      <c r="AQ192" s="8" t="str">
        <f t="shared" si="23"/>
        <v/>
      </c>
      <c r="AS192" s="8" t="str">
        <f t="shared" si="24"/>
        <v/>
      </c>
      <c r="AT192" s="8" t="str">
        <f t="shared" si="25"/>
        <v/>
      </c>
      <c r="AU192" s="8" t="str">
        <f t="shared" si="26"/>
        <v/>
      </c>
      <c r="AW192" s="8" t="str">
        <f t="shared" si="27"/>
        <v/>
      </c>
      <c r="AX192" s="8" t="str">
        <f t="shared" si="28"/>
        <v/>
      </c>
      <c r="AY192" s="8" t="str">
        <f t="shared" si="29"/>
        <v/>
      </c>
    </row>
    <row r="193" spans="1:51" x14ac:dyDescent="0.2">
      <c r="A193" s="15" t="s">
        <v>145</v>
      </c>
      <c r="B193" s="15">
        <v>1</v>
      </c>
      <c r="C193" s="15">
        <v>51732</v>
      </c>
      <c r="D193" s="15">
        <v>2800</v>
      </c>
      <c r="E193" s="15">
        <v>2070</v>
      </c>
      <c r="F193" s="13">
        <v>25</v>
      </c>
      <c r="G193" s="14">
        <v>93.5</v>
      </c>
      <c r="H193" s="13"/>
      <c r="I193" s="13"/>
      <c r="J193" s="13">
        <v>54409</v>
      </c>
      <c r="K193" s="13">
        <v>49471</v>
      </c>
      <c r="L193" s="13">
        <v>50268</v>
      </c>
      <c r="M193" s="13">
        <v>49509</v>
      </c>
      <c r="O193" s="8" t="str">
        <f t="shared" si="20"/>
        <v/>
      </c>
      <c r="P193" s="8"/>
      <c r="AO193" s="8" t="str">
        <f t="shared" si="21"/>
        <v/>
      </c>
      <c r="AP193" s="8" t="str">
        <f t="shared" si="22"/>
        <v/>
      </c>
      <c r="AQ193" s="8" t="str">
        <f t="shared" si="23"/>
        <v/>
      </c>
      <c r="AS193" s="8" t="str">
        <f t="shared" si="24"/>
        <v/>
      </c>
      <c r="AT193" s="8" t="str">
        <f t="shared" si="25"/>
        <v/>
      </c>
      <c r="AU193" s="8" t="str">
        <f t="shared" si="26"/>
        <v/>
      </c>
      <c r="AW193" s="8" t="str">
        <f t="shared" si="27"/>
        <v/>
      </c>
      <c r="AX193" s="8" t="str">
        <f t="shared" si="28"/>
        <v/>
      </c>
      <c r="AY193" s="8" t="str">
        <f t="shared" si="29"/>
        <v/>
      </c>
    </row>
    <row r="194" spans="1:51" x14ac:dyDescent="0.2">
      <c r="A194" s="15" t="s">
        <v>53</v>
      </c>
      <c r="B194" s="15">
        <v>1</v>
      </c>
      <c r="C194" s="15">
        <v>35693</v>
      </c>
      <c r="D194" s="15">
        <v>2800</v>
      </c>
      <c r="E194" s="15">
        <v>2070</v>
      </c>
      <c r="F194" s="13">
        <v>18</v>
      </c>
      <c r="G194" s="14">
        <v>71.290000000000006</v>
      </c>
      <c r="H194" s="13">
        <v>36247</v>
      </c>
      <c r="I194" s="13">
        <v>36249</v>
      </c>
      <c r="J194" s="13"/>
      <c r="K194" s="13"/>
      <c r="L194" s="13">
        <v>50269</v>
      </c>
      <c r="M194" s="13">
        <v>36250</v>
      </c>
      <c r="O194" s="8" t="str">
        <f t="shared" si="20"/>
        <v/>
      </c>
      <c r="P194" s="8"/>
      <c r="AO194" s="8" t="str">
        <f t="shared" si="21"/>
        <v/>
      </c>
      <c r="AP194" s="8" t="str">
        <f t="shared" si="22"/>
        <v/>
      </c>
      <c r="AQ194" s="8" t="str">
        <f t="shared" si="23"/>
        <v/>
      </c>
      <c r="AS194" s="8" t="str">
        <f t="shared" si="24"/>
        <v/>
      </c>
      <c r="AT194" s="8" t="str">
        <f t="shared" si="25"/>
        <v/>
      </c>
      <c r="AU194" s="8" t="str">
        <f t="shared" si="26"/>
        <v/>
      </c>
      <c r="AW194" s="8" t="str">
        <f t="shared" si="27"/>
        <v/>
      </c>
      <c r="AX194" s="8" t="str">
        <f t="shared" si="28"/>
        <v/>
      </c>
      <c r="AY194" s="8" t="str">
        <f t="shared" si="29"/>
        <v/>
      </c>
    </row>
    <row r="195" spans="1:51" x14ac:dyDescent="0.2">
      <c r="A195" s="15" t="s">
        <v>133</v>
      </c>
      <c r="B195" s="15">
        <v>1</v>
      </c>
      <c r="C195" s="15">
        <v>49156</v>
      </c>
      <c r="D195" s="15">
        <v>2800</v>
      </c>
      <c r="E195" s="15">
        <v>2070</v>
      </c>
      <c r="F195" s="13">
        <v>18</v>
      </c>
      <c r="G195" s="14">
        <v>71.290000000000006</v>
      </c>
      <c r="H195" s="13">
        <v>49363</v>
      </c>
      <c r="I195" s="13">
        <v>49416</v>
      </c>
      <c r="J195" s="13"/>
      <c r="K195" s="13"/>
      <c r="L195" s="13">
        <v>50270</v>
      </c>
      <c r="M195" s="13">
        <v>49495</v>
      </c>
      <c r="O195" s="8" t="str">
        <f t="shared" si="20"/>
        <v/>
      </c>
      <c r="P195" s="8"/>
      <c r="AO195" s="8" t="str">
        <f t="shared" si="21"/>
        <v/>
      </c>
      <c r="AP195" s="8" t="str">
        <f t="shared" si="22"/>
        <v/>
      </c>
      <c r="AQ195" s="8" t="str">
        <f t="shared" si="23"/>
        <v/>
      </c>
      <c r="AS195" s="8" t="str">
        <f t="shared" si="24"/>
        <v/>
      </c>
      <c r="AT195" s="8" t="str">
        <f t="shared" si="25"/>
        <v/>
      </c>
      <c r="AU195" s="8" t="str">
        <f t="shared" si="26"/>
        <v/>
      </c>
      <c r="AW195" s="8" t="str">
        <f t="shared" si="27"/>
        <v/>
      </c>
      <c r="AX195" s="8" t="str">
        <f t="shared" si="28"/>
        <v/>
      </c>
      <c r="AY195" s="8" t="str">
        <f t="shared" si="29"/>
        <v/>
      </c>
    </row>
    <row r="196" spans="1:51" x14ac:dyDescent="0.2">
      <c r="A196" s="15" t="s">
        <v>134</v>
      </c>
      <c r="B196" s="15">
        <v>1</v>
      </c>
      <c r="C196" s="15">
        <v>49169</v>
      </c>
      <c r="D196" s="15">
        <v>2800</v>
      </c>
      <c r="E196" s="15">
        <v>2070</v>
      </c>
      <c r="F196" s="13">
        <v>18</v>
      </c>
      <c r="G196" s="14">
        <v>71.290000000000006</v>
      </c>
      <c r="H196" s="13">
        <v>49377</v>
      </c>
      <c r="I196" s="13">
        <v>49430</v>
      </c>
      <c r="J196" s="13"/>
      <c r="K196" s="13"/>
      <c r="L196" s="13">
        <v>50272</v>
      </c>
      <c r="M196" s="13">
        <v>49510</v>
      </c>
      <c r="O196" s="8" t="str">
        <f t="shared" si="20"/>
        <v/>
      </c>
      <c r="P196" s="8"/>
      <c r="AO196" s="8" t="str">
        <f t="shared" si="21"/>
        <v/>
      </c>
      <c r="AP196" s="8" t="str">
        <f t="shared" si="22"/>
        <v/>
      </c>
      <c r="AQ196" s="8" t="str">
        <f t="shared" si="23"/>
        <v/>
      </c>
      <c r="AS196" s="8" t="str">
        <f t="shared" si="24"/>
        <v/>
      </c>
      <c r="AT196" s="8" t="str">
        <f t="shared" si="25"/>
        <v/>
      </c>
      <c r="AU196" s="8" t="str">
        <f t="shared" si="26"/>
        <v/>
      </c>
      <c r="AW196" s="8" t="str">
        <f t="shared" si="27"/>
        <v/>
      </c>
      <c r="AX196" s="8" t="str">
        <f t="shared" si="28"/>
        <v/>
      </c>
      <c r="AY196" s="8" t="str">
        <f t="shared" si="29"/>
        <v/>
      </c>
    </row>
    <row r="197" spans="1:51" x14ac:dyDescent="0.2">
      <c r="A197" s="15" t="s">
        <v>361</v>
      </c>
      <c r="B197" s="15">
        <v>1</v>
      </c>
      <c r="C197" s="15">
        <v>58250</v>
      </c>
      <c r="D197" s="15">
        <v>2800</v>
      </c>
      <c r="E197" s="15">
        <v>2070</v>
      </c>
      <c r="F197" s="13">
        <v>18</v>
      </c>
      <c r="G197" s="14">
        <v>71.290000000000006</v>
      </c>
      <c r="H197" s="13">
        <v>58625</v>
      </c>
      <c r="I197" s="13">
        <v>58628</v>
      </c>
      <c r="J197" s="13"/>
      <c r="K197" s="13"/>
      <c r="L197" s="13">
        <v>58627</v>
      </c>
      <c r="M197" s="13">
        <v>58630</v>
      </c>
      <c r="O197" s="8" t="str">
        <f t="shared" ref="O197:O260" si="30">IF(N197&gt;25,"PAZI","")</f>
        <v/>
      </c>
      <c r="P197" s="8"/>
      <c r="AO197" s="8" t="str">
        <f t="shared" si="21"/>
        <v/>
      </c>
      <c r="AP197" s="8" t="str">
        <f t="shared" si="22"/>
        <v/>
      </c>
      <c r="AQ197" s="8" t="str">
        <f t="shared" si="23"/>
        <v/>
      </c>
      <c r="AS197" s="8" t="str">
        <f t="shared" si="24"/>
        <v/>
      </c>
      <c r="AT197" s="8" t="str">
        <f t="shared" si="25"/>
        <v/>
      </c>
      <c r="AU197" s="8" t="str">
        <f t="shared" si="26"/>
        <v/>
      </c>
      <c r="AW197" s="8" t="str">
        <f t="shared" si="27"/>
        <v/>
      </c>
      <c r="AX197" s="8" t="str">
        <f t="shared" si="28"/>
        <v/>
      </c>
      <c r="AY197" s="8" t="str">
        <f t="shared" si="29"/>
        <v/>
      </c>
    </row>
    <row r="198" spans="1:51" x14ac:dyDescent="0.2">
      <c r="A198" s="15" t="s">
        <v>362</v>
      </c>
      <c r="B198" s="15">
        <v>1</v>
      </c>
      <c r="C198" s="15">
        <v>58251</v>
      </c>
      <c r="D198" s="15">
        <v>2800</v>
      </c>
      <c r="E198" s="15">
        <v>2070</v>
      </c>
      <c r="F198" s="13">
        <v>18</v>
      </c>
      <c r="G198" s="14">
        <v>71.290000000000006</v>
      </c>
      <c r="H198" s="13">
        <v>58631</v>
      </c>
      <c r="I198" s="13">
        <v>58634</v>
      </c>
      <c r="J198" s="13"/>
      <c r="K198" s="13"/>
      <c r="L198" s="13">
        <v>58633</v>
      </c>
      <c r="M198" s="13">
        <v>58636</v>
      </c>
      <c r="O198" s="8" t="str">
        <f t="shared" si="30"/>
        <v/>
      </c>
      <c r="P198" s="8"/>
      <c r="AO198" s="8" t="str">
        <f t="shared" si="21"/>
        <v/>
      </c>
      <c r="AP198" s="8" t="str">
        <f t="shared" si="22"/>
        <v/>
      </c>
      <c r="AQ198" s="8" t="str">
        <f t="shared" si="23"/>
        <v/>
      </c>
      <c r="AS198" s="8" t="str">
        <f t="shared" si="24"/>
        <v/>
      </c>
      <c r="AT198" s="8" t="str">
        <f t="shared" si="25"/>
        <v/>
      </c>
      <c r="AU198" s="8" t="str">
        <f t="shared" si="26"/>
        <v/>
      </c>
      <c r="AW198" s="8" t="str">
        <f t="shared" si="27"/>
        <v/>
      </c>
      <c r="AX198" s="8" t="str">
        <f t="shared" si="28"/>
        <v/>
      </c>
      <c r="AY198" s="8" t="str">
        <f t="shared" si="29"/>
        <v/>
      </c>
    </row>
    <row r="199" spans="1:51" x14ac:dyDescent="0.2">
      <c r="A199" s="15" t="s">
        <v>363</v>
      </c>
      <c r="B199" s="15">
        <v>1</v>
      </c>
      <c r="C199" s="15">
        <v>58252</v>
      </c>
      <c r="D199" s="15">
        <v>2800</v>
      </c>
      <c r="E199" s="15">
        <v>2070</v>
      </c>
      <c r="F199" s="13">
        <v>18</v>
      </c>
      <c r="G199" s="14">
        <v>71.290000000000006</v>
      </c>
      <c r="H199" s="13">
        <v>58637</v>
      </c>
      <c r="I199" s="13">
        <v>58640</v>
      </c>
      <c r="J199" s="13"/>
      <c r="K199" s="13"/>
      <c r="L199" s="13">
        <v>58639</v>
      </c>
      <c r="M199" s="13">
        <v>58642</v>
      </c>
      <c r="O199" s="8" t="str">
        <f t="shared" si="30"/>
        <v/>
      </c>
      <c r="P199" s="8"/>
      <c r="AO199" s="8" t="str">
        <f t="shared" si="21"/>
        <v/>
      </c>
      <c r="AP199" s="8" t="str">
        <f t="shared" si="22"/>
        <v/>
      </c>
      <c r="AQ199" s="8" t="str">
        <f t="shared" si="23"/>
        <v/>
      </c>
      <c r="AS199" s="8" t="str">
        <f t="shared" si="24"/>
        <v/>
      </c>
      <c r="AT199" s="8" t="str">
        <f t="shared" si="25"/>
        <v/>
      </c>
      <c r="AU199" s="8" t="str">
        <f t="shared" si="26"/>
        <v/>
      </c>
      <c r="AW199" s="8" t="str">
        <f t="shared" si="27"/>
        <v/>
      </c>
      <c r="AX199" s="8" t="str">
        <f t="shared" si="28"/>
        <v/>
      </c>
      <c r="AY199" s="8" t="str">
        <f t="shared" si="29"/>
        <v/>
      </c>
    </row>
    <row r="200" spans="1:51" x14ac:dyDescent="0.2">
      <c r="A200" s="15" t="s">
        <v>54</v>
      </c>
      <c r="B200" s="15">
        <v>1</v>
      </c>
      <c r="C200" s="15">
        <v>33955</v>
      </c>
      <c r="D200" s="15">
        <v>2800</v>
      </c>
      <c r="E200" s="15">
        <v>2070</v>
      </c>
      <c r="F200" s="13">
        <v>8</v>
      </c>
      <c r="G200" s="14">
        <v>36.11</v>
      </c>
      <c r="H200" s="13">
        <v>22607</v>
      </c>
      <c r="I200" s="13">
        <v>23594</v>
      </c>
      <c r="J200" s="13"/>
      <c r="K200" s="13"/>
      <c r="L200" s="13">
        <v>50277</v>
      </c>
      <c r="M200" s="13">
        <v>7915</v>
      </c>
      <c r="O200" s="8" t="str">
        <f t="shared" si="30"/>
        <v/>
      </c>
      <c r="P200" s="8"/>
      <c r="AO200" s="8" t="str">
        <f t="shared" si="21"/>
        <v/>
      </c>
      <c r="AP200" s="8" t="str">
        <f t="shared" si="22"/>
        <v/>
      </c>
      <c r="AQ200" s="8" t="str">
        <f t="shared" si="23"/>
        <v/>
      </c>
      <c r="AS200" s="8" t="str">
        <f t="shared" si="24"/>
        <v/>
      </c>
      <c r="AT200" s="8" t="str">
        <f t="shared" si="25"/>
        <v/>
      </c>
      <c r="AU200" s="8" t="str">
        <f t="shared" si="26"/>
        <v/>
      </c>
      <c r="AW200" s="8" t="str">
        <f t="shared" si="27"/>
        <v/>
      </c>
      <c r="AX200" s="8" t="str">
        <f t="shared" si="28"/>
        <v/>
      </c>
      <c r="AY200" s="8" t="str">
        <f t="shared" si="29"/>
        <v/>
      </c>
    </row>
    <row r="201" spans="1:51" x14ac:dyDescent="0.2">
      <c r="A201" s="15" t="s">
        <v>56</v>
      </c>
      <c r="B201" s="15">
        <v>1</v>
      </c>
      <c r="C201" s="15">
        <v>22574</v>
      </c>
      <c r="D201" s="15">
        <v>2800</v>
      </c>
      <c r="E201" s="15">
        <v>2070</v>
      </c>
      <c r="F201" s="13">
        <v>18</v>
      </c>
      <c r="G201" s="14">
        <v>71.290000000000006</v>
      </c>
      <c r="H201" s="13">
        <v>22607</v>
      </c>
      <c r="I201" s="13">
        <v>23594</v>
      </c>
      <c r="J201" s="13"/>
      <c r="K201" s="13"/>
      <c r="L201" s="13">
        <v>50277</v>
      </c>
      <c r="M201" s="13">
        <v>7915</v>
      </c>
      <c r="O201" s="8" t="str">
        <f t="shared" si="30"/>
        <v/>
      </c>
      <c r="P201" s="8"/>
      <c r="AO201" s="8" t="str">
        <f t="shared" si="21"/>
        <v/>
      </c>
      <c r="AP201" s="8" t="str">
        <f t="shared" si="22"/>
        <v/>
      </c>
      <c r="AQ201" s="8" t="str">
        <f t="shared" si="23"/>
        <v/>
      </c>
      <c r="AS201" s="8" t="str">
        <f t="shared" si="24"/>
        <v/>
      </c>
      <c r="AT201" s="8" t="str">
        <f t="shared" si="25"/>
        <v/>
      </c>
      <c r="AU201" s="8" t="str">
        <f t="shared" si="26"/>
        <v/>
      </c>
      <c r="AW201" s="8" t="str">
        <f t="shared" si="27"/>
        <v/>
      </c>
      <c r="AX201" s="8" t="str">
        <f t="shared" si="28"/>
        <v/>
      </c>
      <c r="AY201" s="8" t="str">
        <f t="shared" si="29"/>
        <v/>
      </c>
    </row>
    <row r="202" spans="1:51" x14ac:dyDescent="0.2">
      <c r="A202" s="15" t="s">
        <v>58</v>
      </c>
      <c r="B202" s="15">
        <v>1</v>
      </c>
      <c r="C202" s="15">
        <v>31073</v>
      </c>
      <c r="D202" s="15">
        <v>2800</v>
      </c>
      <c r="E202" s="15">
        <v>2070</v>
      </c>
      <c r="F202" s="13">
        <v>25</v>
      </c>
      <c r="G202" s="14">
        <v>93.5</v>
      </c>
      <c r="H202" s="13"/>
      <c r="I202" s="13"/>
      <c r="J202" s="13">
        <v>53412</v>
      </c>
      <c r="K202" s="13">
        <v>30246</v>
      </c>
      <c r="L202" s="13">
        <v>50277</v>
      </c>
      <c r="M202" s="13">
        <v>7915</v>
      </c>
      <c r="O202" s="8" t="str">
        <f t="shared" si="30"/>
        <v/>
      </c>
      <c r="P202" s="8"/>
      <c r="AO202" s="8" t="str">
        <f t="shared" si="21"/>
        <v/>
      </c>
      <c r="AP202" s="8" t="str">
        <f t="shared" si="22"/>
        <v/>
      </c>
      <c r="AQ202" s="8" t="str">
        <f t="shared" si="23"/>
        <v/>
      </c>
      <c r="AS202" s="8" t="str">
        <f t="shared" si="24"/>
        <v/>
      </c>
      <c r="AT202" s="8" t="str">
        <f t="shared" si="25"/>
        <v/>
      </c>
      <c r="AU202" s="8" t="str">
        <f t="shared" si="26"/>
        <v/>
      </c>
      <c r="AW202" s="8" t="str">
        <f t="shared" si="27"/>
        <v/>
      </c>
      <c r="AX202" s="8" t="str">
        <f t="shared" si="28"/>
        <v/>
      </c>
      <c r="AY202" s="8" t="str">
        <f t="shared" si="29"/>
        <v/>
      </c>
    </row>
    <row r="203" spans="1:51" x14ac:dyDescent="0.2">
      <c r="A203" s="15" t="s">
        <v>60</v>
      </c>
      <c r="B203" s="15">
        <v>1</v>
      </c>
      <c r="C203" s="15">
        <v>28044</v>
      </c>
      <c r="D203" s="15">
        <v>2800</v>
      </c>
      <c r="E203" s="15">
        <v>2070</v>
      </c>
      <c r="F203" s="13">
        <v>18</v>
      </c>
      <c r="G203" s="14">
        <v>71.290000000000006</v>
      </c>
      <c r="H203" s="13">
        <v>28057</v>
      </c>
      <c r="I203" s="13">
        <v>28049</v>
      </c>
      <c r="J203" s="13"/>
      <c r="K203" s="13"/>
      <c r="L203" s="13">
        <v>50278</v>
      </c>
      <c r="M203" s="13">
        <v>29299</v>
      </c>
      <c r="O203" s="8" t="str">
        <f t="shared" si="30"/>
        <v/>
      </c>
      <c r="P203" s="8"/>
      <c r="AO203" s="8" t="str">
        <f t="shared" si="21"/>
        <v/>
      </c>
      <c r="AP203" s="8" t="str">
        <f t="shared" si="22"/>
        <v/>
      </c>
      <c r="AQ203" s="8" t="str">
        <f t="shared" si="23"/>
        <v/>
      </c>
      <c r="AS203" s="8" t="str">
        <f t="shared" si="24"/>
        <v/>
      </c>
      <c r="AT203" s="8" t="str">
        <f t="shared" si="25"/>
        <v/>
      </c>
      <c r="AU203" s="8" t="str">
        <f t="shared" si="26"/>
        <v/>
      </c>
      <c r="AW203" s="8" t="str">
        <f t="shared" si="27"/>
        <v/>
      </c>
      <c r="AX203" s="8" t="str">
        <f t="shared" si="28"/>
        <v/>
      </c>
      <c r="AY203" s="8" t="str">
        <f t="shared" si="29"/>
        <v/>
      </c>
    </row>
    <row r="204" spans="1:51" x14ac:dyDescent="0.2">
      <c r="A204" s="15" t="s">
        <v>364</v>
      </c>
      <c r="B204" s="15">
        <v>1</v>
      </c>
      <c r="C204" s="15">
        <v>58253</v>
      </c>
      <c r="D204" s="15">
        <v>2800</v>
      </c>
      <c r="E204" s="15">
        <v>2070</v>
      </c>
      <c r="F204" s="13">
        <v>18</v>
      </c>
      <c r="G204" s="14">
        <v>71.290000000000006</v>
      </c>
      <c r="H204" s="13">
        <v>58643</v>
      </c>
      <c r="I204" s="13">
        <v>58646</v>
      </c>
      <c r="J204" s="13"/>
      <c r="K204" s="13"/>
      <c r="L204" s="13">
        <v>58645</v>
      </c>
      <c r="M204" s="13">
        <v>58648</v>
      </c>
      <c r="O204" s="8" t="str">
        <f t="shared" si="30"/>
        <v/>
      </c>
      <c r="P204" s="8"/>
      <c r="AO204" s="8" t="str">
        <f t="shared" si="21"/>
        <v/>
      </c>
      <c r="AP204" s="8" t="str">
        <f t="shared" si="22"/>
        <v/>
      </c>
      <c r="AQ204" s="8" t="str">
        <f t="shared" si="23"/>
        <v/>
      </c>
      <c r="AS204" s="8" t="str">
        <f t="shared" si="24"/>
        <v/>
      </c>
      <c r="AT204" s="8" t="str">
        <f t="shared" si="25"/>
        <v/>
      </c>
      <c r="AU204" s="8" t="str">
        <f t="shared" si="26"/>
        <v/>
      </c>
      <c r="AW204" s="8" t="str">
        <f t="shared" si="27"/>
        <v/>
      </c>
      <c r="AX204" s="8" t="str">
        <f t="shared" si="28"/>
        <v/>
      </c>
      <c r="AY204" s="8" t="str">
        <f t="shared" si="29"/>
        <v/>
      </c>
    </row>
    <row r="205" spans="1:51" x14ac:dyDescent="0.2">
      <c r="A205" s="15" t="s">
        <v>758</v>
      </c>
      <c r="B205" s="15">
        <v>1</v>
      </c>
      <c r="C205" s="15">
        <v>62678</v>
      </c>
      <c r="D205" s="15">
        <v>2800</v>
      </c>
      <c r="E205" s="15">
        <v>2070</v>
      </c>
      <c r="F205" s="13">
        <v>18</v>
      </c>
      <c r="G205" s="14">
        <v>71.290000000000006</v>
      </c>
      <c r="H205" s="13">
        <v>63042</v>
      </c>
      <c r="I205" s="13">
        <v>63044</v>
      </c>
      <c r="J205" s="13"/>
      <c r="K205" s="13"/>
      <c r="L205" s="13">
        <v>63043</v>
      </c>
      <c r="M205" s="13">
        <v>63045</v>
      </c>
      <c r="O205" s="8" t="str">
        <f t="shared" si="30"/>
        <v/>
      </c>
      <c r="P205" s="8"/>
    </row>
    <row r="206" spans="1:51" x14ac:dyDescent="0.2">
      <c r="A206" s="15" t="s">
        <v>62</v>
      </c>
      <c r="B206" s="15">
        <v>1</v>
      </c>
      <c r="C206" s="15">
        <v>26591</v>
      </c>
      <c r="D206" s="15">
        <v>2800</v>
      </c>
      <c r="E206" s="15">
        <v>2070</v>
      </c>
      <c r="F206" s="13">
        <v>18</v>
      </c>
      <c r="G206" s="14">
        <v>71.290000000000006</v>
      </c>
      <c r="H206" s="13">
        <v>27672</v>
      </c>
      <c r="I206" s="13">
        <v>26733</v>
      </c>
      <c r="J206" s="13"/>
      <c r="K206" s="13"/>
      <c r="L206" s="13">
        <v>50280</v>
      </c>
      <c r="M206" s="13">
        <v>27441</v>
      </c>
      <c r="O206" s="8" t="str">
        <f t="shared" si="30"/>
        <v/>
      </c>
      <c r="P206" s="8"/>
      <c r="AO206" s="8" t="str">
        <f t="shared" si="21"/>
        <v/>
      </c>
      <c r="AP206" s="8" t="str">
        <f t="shared" si="22"/>
        <v/>
      </c>
      <c r="AQ206" s="8" t="str">
        <f t="shared" si="23"/>
        <v/>
      </c>
      <c r="AS206" s="8" t="str">
        <f t="shared" si="24"/>
        <v/>
      </c>
      <c r="AT206" s="8" t="str">
        <f t="shared" si="25"/>
        <v/>
      </c>
      <c r="AU206" s="8" t="str">
        <f t="shared" si="26"/>
        <v/>
      </c>
      <c r="AW206" s="8" t="str">
        <f t="shared" si="27"/>
        <v/>
      </c>
      <c r="AX206" s="8" t="str">
        <f t="shared" si="28"/>
        <v/>
      </c>
      <c r="AY206" s="8" t="str">
        <f t="shared" si="29"/>
        <v/>
      </c>
    </row>
    <row r="207" spans="1:51" x14ac:dyDescent="0.2">
      <c r="A207" s="15" t="s">
        <v>64</v>
      </c>
      <c r="B207" s="15">
        <v>1</v>
      </c>
      <c r="C207" s="15">
        <v>29058</v>
      </c>
      <c r="D207" s="15">
        <v>2800</v>
      </c>
      <c r="E207" s="15">
        <v>2070</v>
      </c>
      <c r="F207" s="13">
        <v>8</v>
      </c>
      <c r="G207" s="14">
        <v>36.11</v>
      </c>
      <c r="H207" s="13">
        <v>28200</v>
      </c>
      <c r="I207" s="13">
        <v>19179</v>
      </c>
      <c r="J207" s="13"/>
      <c r="K207" s="13"/>
      <c r="L207" s="13">
        <v>50283</v>
      </c>
      <c r="M207" s="13">
        <v>20168</v>
      </c>
      <c r="O207" s="8" t="str">
        <f t="shared" si="30"/>
        <v/>
      </c>
      <c r="P207" s="8"/>
      <c r="AO207" s="8" t="str">
        <f t="shared" si="21"/>
        <v/>
      </c>
      <c r="AP207" s="8" t="str">
        <f t="shared" si="22"/>
        <v/>
      </c>
      <c r="AQ207" s="8" t="str">
        <f t="shared" si="23"/>
        <v/>
      </c>
      <c r="AS207" s="8" t="str">
        <f t="shared" si="24"/>
        <v/>
      </c>
      <c r="AT207" s="8" t="str">
        <f t="shared" si="25"/>
        <v/>
      </c>
      <c r="AU207" s="8" t="str">
        <f t="shared" si="26"/>
        <v/>
      </c>
      <c r="AW207" s="8" t="str">
        <f t="shared" si="27"/>
        <v/>
      </c>
      <c r="AX207" s="8" t="str">
        <f t="shared" si="28"/>
        <v/>
      </c>
      <c r="AY207" s="8" t="str">
        <f t="shared" si="29"/>
        <v/>
      </c>
    </row>
    <row r="208" spans="1:51" x14ac:dyDescent="0.2">
      <c r="A208" s="15" t="s">
        <v>66</v>
      </c>
      <c r="B208" s="15">
        <v>1</v>
      </c>
      <c r="C208" s="15">
        <v>19102</v>
      </c>
      <c r="D208" s="15">
        <v>2800</v>
      </c>
      <c r="E208" s="15">
        <v>2070</v>
      </c>
      <c r="F208" s="13">
        <v>18</v>
      </c>
      <c r="G208" s="14">
        <v>71.290000000000006</v>
      </c>
      <c r="H208" s="13">
        <v>28200</v>
      </c>
      <c r="I208" s="13">
        <v>19179</v>
      </c>
      <c r="J208" s="13"/>
      <c r="K208" s="13"/>
      <c r="L208" s="13">
        <v>50283</v>
      </c>
      <c r="M208" s="13">
        <v>20168</v>
      </c>
      <c r="O208" s="8" t="str">
        <f t="shared" si="30"/>
        <v/>
      </c>
      <c r="P208" s="8"/>
      <c r="AO208" s="8" t="str">
        <f t="shared" si="21"/>
        <v/>
      </c>
      <c r="AP208" s="8" t="str">
        <f t="shared" si="22"/>
        <v/>
      </c>
      <c r="AQ208" s="8" t="str">
        <f t="shared" si="23"/>
        <v/>
      </c>
      <c r="AS208" s="8" t="str">
        <f t="shared" si="24"/>
        <v/>
      </c>
      <c r="AT208" s="8" t="str">
        <f t="shared" si="25"/>
        <v/>
      </c>
      <c r="AU208" s="8" t="str">
        <f t="shared" si="26"/>
        <v/>
      </c>
      <c r="AW208" s="8" t="str">
        <f t="shared" si="27"/>
        <v/>
      </c>
      <c r="AX208" s="8" t="str">
        <f t="shared" si="28"/>
        <v/>
      </c>
      <c r="AY208" s="8" t="str">
        <f t="shared" si="29"/>
        <v/>
      </c>
    </row>
    <row r="209" spans="1:51" x14ac:dyDescent="0.2">
      <c r="A209" s="15" t="s">
        <v>68</v>
      </c>
      <c r="B209" s="15">
        <v>1</v>
      </c>
      <c r="C209" s="15">
        <v>22790</v>
      </c>
      <c r="D209" s="15">
        <v>2800</v>
      </c>
      <c r="E209" s="15">
        <v>2070</v>
      </c>
      <c r="F209" s="13">
        <v>25</v>
      </c>
      <c r="G209" s="14">
        <v>93.5</v>
      </c>
      <c r="H209" s="13"/>
      <c r="I209" s="13"/>
      <c r="J209" s="13">
        <v>54410</v>
      </c>
      <c r="K209" s="13">
        <v>24117</v>
      </c>
      <c r="L209" s="13">
        <v>50283</v>
      </c>
      <c r="M209" s="13">
        <v>20168</v>
      </c>
      <c r="O209" s="8" t="str">
        <f t="shared" si="30"/>
        <v/>
      </c>
      <c r="P209" s="8"/>
      <c r="AO209" s="8" t="str">
        <f t="shared" si="21"/>
        <v/>
      </c>
      <c r="AP209" s="8" t="str">
        <f t="shared" si="22"/>
        <v/>
      </c>
      <c r="AQ209" s="8" t="str">
        <f t="shared" si="23"/>
        <v/>
      </c>
      <c r="AS209" s="8" t="str">
        <f t="shared" si="24"/>
        <v/>
      </c>
      <c r="AT209" s="8" t="str">
        <f t="shared" si="25"/>
        <v/>
      </c>
      <c r="AU209" s="8" t="str">
        <f t="shared" si="26"/>
        <v/>
      </c>
      <c r="AW209" s="8" t="str">
        <f t="shared" si="27"/>
        <v/>
      </c>
      <c r="AX209" s="8" t="str">
        <f t="shared" si="28"/>
        <v/>
      </c>
      <c r="AY209" s="8" t="str">
        <f t="shared" si="29"/>
        <v/>
      </c>
    </row>
    <row r="210" spans="1:51" x14ac:dyDescent="0.2">
      <c r="A210" s="15" t="s">
        <v>365</v>
      </c>
      <c r="B210" s="15">
        <v>1</v>
      </c>
      <c r="C210" s="15">
        <v>58254</v>
      </c>
      <c r="D210" s="15">
        <v>2800</v>
      </c>
      <c r="E210" s="15">
        <v>2070</v>
      </c>
      <c r="F210" s="13">
        <v>18</v>
      </c>
      <c r="G210" s="14">
        <v>71.290000000000006</v>
      </c>
      <c r="H210" s="13">
        <v>58649</v>
      </c>
      <c r="I210" s="13">
        <v>58653</v>
      </c>
      <c r="J210" s="13"/>
      <c r="K210" s="13"/>
      <c r="L210" s="13">
        <v>58651</v>
      </c>
      <c r="M210" s="13">
        <v>58655</v>
      </c>
      <c r="O210" s="8" t="str">
        <f t="shared" si="30"/>
        <v/>
      </c>
      <c r="P210" s="8"/>
      <c r="AO210" s="8" t="str">
        <f t="shared" si="21"/>
        <v/>
      </c>
      <c r="AP210" s="8" t="str">
        <f t="shared" si="22"/>
        <v/>
      </c>
      <c r="AQ210" s="8" t="str">
        <f t="shared" si="23"/>
        <v/>
      </c>
      <c r="AS210" s="8" t="str">
        <f t="shared" si="24"/>
        <v/>
      </c>
      <c r="AT210" s="8" t="str">
        <f t="shared" si="25"/>
        <v/>
      </c>
      <c r="AU210" s="8" t="str">
        <f t="shared" si="26"/>
        <v/>
      </c>
      <c r="AW210" s="8" t="str">
        <f t="shared" si="27"/>
        <v/>
      </c>
      <c r="AX210" s="8" t="str">
        <f t="shared" si="28"/>
        <v/>
      </c>
      <c r="AY210" s="8" t="str">
        <f t="shared" si="29"/>
        <v/>
      </c>
    </row>
    <row r="211" spans="1:51" x14ac:dyDescent="0.2">
      <c r="A211" s="15" t="s">
        <v>70</v>
      </c>
      <c r="B211" s="15">
        <v>1</v>
      </c>
      <c r="C211" s="15">
        <v>35697</v>
      </c>
      <c r="D211" s="15">
        <v>2800</v>
      </c>
      <c r="E211" s="15">
        <v>2070</v>
      </c>
      <c r="F211" s="13">
        <v>8</v>
      </c>
      <c r="G211" s="14">
        <v>36.11</v>
      </c>
      <c r="H211" s="13">
        <v>36251</v>
      </c>
      <c r="I211" s="13">
        <v>36252</v>
      </c>
      <c r="J211" s="13"/>
      <c r="K211" s="13"/>
      <c r="L211" s="13">
        <v>50286</v>
      </c>
      <c r="M211" s="13">
        <v>36254</v>
      </c>
      <c r="O211" s="8" t="str">
        <f t="shared" si="30"/>
        <v/>
      </c>
      <c r="P211" s="8"/>
      <c r="AO211" s="8" t="str">
        <f t="shared" si="21"/>
        <v/>
      </c>
      <c r="AP211" s="8" t="str">
        <f t="shared" si="22"/>
        <v/>
      </c>
      <c r="AQ211" s="8" t="str">
        <f t="shared" si="23"/>
        <v/>
      </c>
      <c r="AS211" s="8" t="str">
        <f t="shared" si="24"/>
        <v/>
      </c>
      <c r="AT211" s="8" t="str">
        <f t="shared" si="25"/>
        <v/>
      </c>
      <c r="AU211" s="8" t="str">
        <f t="shared" si="26"/>
        <v/>
      </c>
      <c r="AW211" s="8" t="str">
        <f t="shared" si="27"/>
        <v/>
      </c>
      <c r="AX211" s="8" t="str">
        <f t="shared" si="28"/>
        <v/>
      </c>
      <c r="AY211" s="8" t="str">
        <f t="shared" si="29"/>
        <v/>
      </c>
    </row>
    <row r="212" spans="1:51" x14ac:dyDescent="0.2">
      <c r="A212" s="15" t="s">
        <v>72</v>
      </c>
      <c r="B212" s="15">
        <v>1</v>
      </c>
      <c r="C212" s="15">
        <v>35696</v>
      </c>
      <c r="D212" s="15">
        <v>2800</v>
      </c>
      <c r="E212" s="15">
        <v>2070</v>
      </c>
      <c r="F212" s="13">
        <v>18</v>
      </c>
      <c r="G212" s="14">
        <v>71.290000000000006</v>
      </c>
      <c r="H212" s="13">
        <v>36251</v>
      </c>
      <c r="I212" s="13">
        <v>36252</v>
      </c>
      <c r="J212" s="13"/>
      <c r="K212" s="13"/>
      <c r="L212" s="13">
        <v>50286</v>
      </c>
      <c r="M212" s="13">
        <v>36254</v>
      </c>
      <c r="O212" s="8" t="str">
        <f t="shared" si="30"/>
        <v/>
      </c>
      <c r="P212" s="8"/>
      <c r="AO212" s="8" t="str">
        <f t="shared" si="21"/>
        <v/>
      </c>
      <c r="AP212" s="8" t="str">
        <f t="shared" si="22"/>
        <v/>
      </c>
      <c r="AQ212" s="8" t="str">
        <f t="shared" si="23"/>
        <v/>
      </c>
      <c r="AS212" s="8" t="str">
        <f t="shared" si="24"/>
        <v/>
      </c>
      <c r="AT212" s="8" t="str">
        <f t="shared" si="25"/>
        <v/>
      </c>
      <c r="AU212" s="8" t="str">
        <f t="shared" si="26"/>
        <v/>
      </c>
      <c r="AW212" s="8" t="str">
        <f t="shared" si="27"/>
        <v/>
      </c>
      <c r="AX212" s="8" t="str">
        <f t="shared" si="28"/>
        <v/>
      </c>
      <c r="AY212" s="8" t="str">
        <f t="shared" si="29"/>
        <v/>
      </c>
    </row>
    <row r="213" spans="1:51" x14ac:dyDescent="0.2">
      <c r="A213" s="15" t="s">
        <v>73</v>
      </c>
      <c r="B213" s="15">
        <v>1</v>
      </c>
      <c r="C213" s="15">
        <v>35698</v>
      </c>
      <c r="D213" s="15">
        <v>2800</v>
      </c>
      <c r="E213" s="15">
        <v>2070</v>
      </c>
      <c r="F213" s="13">
        <v>25</v>
      </c>
      <c r="G213" s="14">
        <v>93.5</v>
      </c>
      <c r="H213" s="13"/>
      <c r="I213" s="13"/>
      <c r="J213" s="13">
        <v>54411</v>
      </c>
      <c r="K213" s="13">
        <v>36253</v>
      </c>
      <c r="L213" s="13">
        <v>50286</v>
      </c>
      <c r="M213" s="13">
        <v>36254</v>
      </c>
      <c r="O213" s="8" t="str">
        <f t="shared" si="30"/>
        <v/>
      </c>
      <c r="P213" s="8"/>
      <c r="AO213" s="8" t="str">
        <f t="shared" si="21"/>
        <v/>
      </c>
      <c r="AP213" s="8" t="str">
        <f t="shared" si="22"/>
        <v/>
      </c>
      <c r="AQ213" s="8" t="str">
        <f t="shared" si="23"/>
        <v/>
      </c>
      <c r="AS213" s="8" t="str">
        <f t="shared" si="24"/>
        <v/>
      </c>
      <c r="AT213" s="8" t="str">
        <f t="shared" si="25"/>
        <v/>
      </c>
      <c r="AU213" s="8" t="str">
        <f t="shared" si="26"/>
        <v/>
      </c>
      <c r="AW213" s="8" t="str">
        <f t="shared" si="27"/>
        <v/>
      </c>
      <c r="AX213" s="8" t="str">
        <f t="shared" si="28"/>
        <v/>
      </c>
      <c r="AY213" s="8" t="str">
        <f t="shared" si="29"/>
        <v/>
      </c>
    </row>
    <row r="214" spans="1:51" x14ac:dyDescent="0.2">
      <c r="A214" s="15" t="s">
        <v>74</v>
      </c>
      <c r="B214" s="15">
        <v>1</v>
      </c>
      <c r="C214" s="15">
        <v>35699</v>
      </c>
      <c r="D214" s="15">
        <v>2800</v>
      </c>
      <c r="E214" s="15">
        <v>2070</v>
      </c>
      <c r="F214" s="13">
        <v>18</v>
      </c>
      <c r="G214" s="14">
        <v>71.290000000000006</v>
      </c>
      <c r="H214" s="13">
        <v>36258</v>
      </c>
      <c r="I214" s="13">
        <v>36257</v>
      </c>
      <c r="J214" s="13"/>
      <c r="K214" s="13"/>
      <c r="L214" s="13">
        <v>50287</v>
      </c>
      <c r="M214" s="13">
        <v>36255</v>
      </c>
      <c r="O214" s="8" t="str">
        <f t="shared" si="30"/>
        <v/>
      </c>
      <c r="P214" s="8"/>
      <c r="AO214" s="8" t="str">
        <f t="shared" si="21"/>
        <v/>
      </c>
      <c r="AP214" s="8" t="str">
        <f t="shared" si="22"/>
        <v/>
      </c>
      <c r="AQ214" s="8" t="str">
        <f t="shared" si="23"/>
        <v/>
      </c>
      <c r="AS214" s="8" t="str">
        <f t="shared" si="24"/>
        <v/>
      </c>
      <c r="AT214" s="8" t="str">
        <f t="shared" si="25"/>
        <v/>
      </c>
      <c r="AU214" s="8" t="str">
        <f t="shared" si="26"/>
        <v/>
      </c>
      <c r="AW214" s="8" t="str">
        <f t="shared" si="27"/>
        <v/>
      </c>
      <c r="AX214" s="8" t="str">
        <f t="shared" si="28"/>
        <v/>
      </c>
      <c r="AY214" s="8" t="str">
        <f t="shared" si="29"/>
        <v/>
      </c>
    </row>
    <row r="215" spans="1:51" x14ac:dyDescent="0.2">
      <c r="A215" s="15" t="s">
        <v>76</v>
      </c>
      <c r="B215" s="15">
        <v>1</v>
      </c>
      <c r="C215" s="15">
        <v>35703</v>
      </c>
      <c r="D215" s="15">
        <v>2800</v>
      </c>
      <c r="E215" s="15">
        <v>2070</v>
      </c>
      <c r="F215" s="13">
        <v>8</v>
      </c>
      <c r="G215" s="14">
        <v>36.11</v>
      </c>
      <c r="H215" s="13">
        <v>36262</v>
      </c>
      <c r="I215" s="13">
        <v>36260</v>
      </c>
      <c r="J215" s="13"/>
      <c r="K215" s="13"/>
      <c r="L215" s="13">
        <v>50289</v>
      </c>
      <c r="M215" s="13">
        <v>36259</v>
      </c>
      <c r="O215" s="8" t="str">
        <f t="shared" si="30"/>
        <v/>
      </c>
      <c r="P215" s="8"/>
      <c r="AO215" s="8" t="str">
        <f t="shared" si="21"/>
        <v/>
      </c>
      <c r="AP215" s="8" t="str">
        <f t="shared" si="22"/>
        <v/>
      </c>
      <c r="AQ215" s="8" t="str">
        <f t="shared" si="23"/>
        <v/>
      </c>
      <c r="AS215" s="8" t="str">
        <f t="shared" si="24"/>
        <v/>
      </c>
      <c r="AT215" s="8" t="str">
        <f t="shared" si="25"/>
        <v/>
      </c>
      <c r="AU215" s="8" t="str">
        <f t="shared" si="26"/>
        <v/>
      </c>
      <c r="AW215" s="8" t="str">
        <f t="shared" si="27"/>
        <v/>
      </c>
      <c r="AX215" s="8" t="str">
        <f t="shared" si="28"/>
        <v/>
      </c>
      <c r="AY215" s="8" t="str">
        <f t="shared" si="29"/>
        <v/>
      </c>
    </row>
    <row r="216" spans="1:51" x14ac:dyDescent="0.2">
      <c r="A216" s="15" t="s">
        <v>77</v>
      </c>
      <c r="B216" s="15">
        <v>1</v>
      </c>
      <c r="C216" s="15">
        <v>35702</v>
      </c>
      <c r="D216" s="15">
        <v>2800</v>
      </c>
      <c r="E216" s="15">
        <v>2070</v>
      </c>
      <c r="F216" s="13">
        <v>18</v>
      </c>
      <c r="G216" s="14">
        <v>71.290000000000006</v>
      </c>
      <c r="H216" s="13">
        <v>36262</v>
      </c>
      <c r="I216" s="13">
        <v>36260</v>
      </c>
      <c r="J216" s="13"/>
      <c r="K216" s="13"/>
      <c r="L216" s="13">
        <v>50289</v>
      </c>
      <c r="M216" s="13">
        <v>36259</v>
      </c>
      <c r="O216" s="8" t="str">
        <f t="shared" si="30"/>
        <v/>
      </c>
      <c r="P216" s="8"/>
      <c r="AO216" s="8" t="str">
        <f t="shared" si="21"/>
        <v/>
      </c>
      <c r="AP216" s="8" t="str">
        <f t="shared" si="22"/>
        <v/>
      </c>
      <c r="AQ216" s="8" t="str">
        <f t="shared" si="23"/>
        <v/>
      </c>
      <c r="AS216" s="8" t="str">
        <f t="shared" si="24"/>
        <v/>
      </c>
      <c r="AT216" s="8" t="str">
        <f t="shared" si="25"/>
        <v/>
      </c>
      <c r="AU216" s="8" t="str">
        <f t="shared" si="26"/>
        <v/>
      </c>
      <c r="AW216" s="8" t="str">
        <f t="shared" si="27"/>
        <v/>
      </c>
      <c r="AX216" s="8" t="str">
        <f t="shared" si="28"/>
        <v/>
      </c>
      <c r="AY216" s="8" t="str">
        <f t="shared" si="29"/>
        <v/>
      </c>
    </row>
    <row r="217" spans="1:51" x14ac:dyDescent="0.2">
      <c r="A217" s="15" t="s">
        <v>79</v>
      </c>
      <c r="B217" s="15">
        <v>1</v>
      </c>
      <c r="C217" s="15">
        <v>35705</v>
      </c>
      <c r="D217" s="15">
        <v>2800</v>
      </c>
      <c r="E217" s="15">
        <v>2070</v>
      </c>
      <c r="F217" s="13">
        <v>18</v>
      </c>
      <c r="G217" s="14">
        <v>71.290000000000006</v>
      </c>
      <c r="H217" s="13">
        <v>36263</v>
      </c>
      <c r="I217" s="13">
        <v>36265</v>
      </c>
      <c r="J217" s="13"/>
      <c r="K217" s="13"/>
      <c r="L217" s="13">
        <v>50290</v>
      </c>
      <c r="M217" s="13">
        <v>36266</v>
      </c>
      <c r="O217" s="8" t="str">
        <f t="shared" si="30"/>
        <v/>
      </c>
      <c r="P217" s="8"/>
      <c r="AO217" s="8" t="str">
        <f t="shared" si="21"/>
        <v/>
      </c>
      <c r="AP217" s="8" t="str">
        <f t="shared" si="22"/>
        <v/>
      </c>
      <c r="AQ217" s="8" t="str">
        <f t="shared" si="23"/>
        <v/>
      </c>
      <c r="AS217" s="8" t="str">
        <f t="shared" si="24"/>
        <v/>
      </c>
      <c r="AT217" s="8" t="str">
        <f t="shared" si="25"/>
        <v/>
      </c>
      <c r="AU217" s="8" t="str">
        <f t="shared" si="26"/>
        <v/>
      </c>
      <c r="AW217" s="8" t="str">
        <f t="shared" si="27"/>
        <v/>
      </c>
      <c r="AX217" s="8" t="str">
        <f t="shared" si="28"/>
        <v/>
      </c>
      <c r="AY217" s="8" t="str">
        <f t="shared" si="29"/>
        <v/>
      </c>
    </row>
    <row r="218" spans="1:51" x14ac:dyDescent="0.2">
      <c r="A218" s="15" t="s">
        <v>81</v>
      </c>
      <c r="B218" s="15">
        <v>1</v>
      </c>
      <c r="C218" s="15">
        <v>35708</v>
      </c>
      <c r="D218" s="15">
        <v>2800</v>
      </c>
      <c r="E218" s="15">
        <v>2070</v>
      </c>
      <c r="F218" s="13">
        <v>18</v>
      </c>
      <c r="G218" s="14">
        <v>71.290000000000006</v>
      </c>
      <c r="H218" s="13">
        <v>36270</v>
      </c>
      <c r="I218" s="13">
        <v>36268</v>
      </c>
      <c r="J218" s="13"/>
      <c r="K218" s="13"/>
      <c r="L218" s="13">
        <v>50291</v>
      </c>
      <c r="M218" s="13">
        <v>36267</v>
      </c>
      <c r="O218" s="8" t="str">
        <f t="shared" si="30"/>
        <v/>
      </c>
      <c r="P218" s="8"/>
      <c r="AO218" s="8" t="str">
        <f t="shared" ref="AO218:AO297" si="31">IF(W218&lt;&gt;"",O218,"")</f>
        <v/>
      </c>
      <c r="AP218" s="8" t="str">
        <f t="shared" ref="AP218:AP297" si="32">IF(W218&lt;&gt;"",V218,"")</f>
        <v/>
      </c>
      <c r="AQ218" s="8" t="str">
        <f t="shared" ref="AQ218:AQ297" si="33">IF(W218&lt;&gt;"",W218,"")</f>
        <v/>
      </c>
      <c r="AS218" s="8" t="str">
        <f t="shared" ref="AS218:AS297" si="34">IF(Y218&lt;&gt;"",O218,"")</f>
        <v/>
      </c>
      <c r="AT218" s="8" t="str">
        <f t="shared" ref="AT218:AT297" si="35">IF(Y218&lt;&gt;"",X218,"")</f>
        <v/>
      </c>
      <c r="AU218" s="8" t="str">
        <f t="shared" ref="AU218:AU297" si="36">IF(Y218&lt;&gt;"",Y218,"")</f>
        <v/>
      </c>
      <c r="AW218" s="8" t="str">
        <f t="shared" ref="AW218:AW297" si="37">IF(AA218&lt;&gt;"",O218,"")</f>
        <v/>
      </c>
      <c r="AX218" s="8" t="str">
        <f t="shared" ref="AX218:AX297" si="38">IF(AA218&lt;&gt;"",Z218,"")</f>
        <v/>
      </c>
      <c r="AY218" s="8" t="str">
        <f t="shared" ref="AY218:AY297" si="39">IF(AA218&lt;&gt;"",AA218,"")</f>
        <v/>
      </c>
    </row>
    <row r="219" spans="1:51" x14ac:dyDescent="0.2">
      <c r="A219" s="15" t="s">
        <v>85</v>
      </c>
      <c r="B219" s="15">
        <v>1</v>
      </c>
      <c r="C219" s="15">
        <v>35717</v>
      </c>
      <c r="D219" s="15">
        <v>2800</v>
      </c>
      <c r="E219" s="15">
        <v>2070</v>
      </c>
      <c r="F219" s="13">
        <v>8</v>
      </c>
      <c r="G219" s="14">
        <v>36.11</v>
      </c>
      <c r="H219" s="13">
        <v>27603</v>
      </c>
      <c r="I219" s="13">
        <v>19180</v>
      </c>
      <c r="J219" s="13"/>
      <c r="K219" s="13"/>
      <c r="L219" s="13">
        <v>50295</v>
      </c>
      <c r="M219" s="13">
        <v>19272</v>
      </c>
      <c r="O219" s="8" t="str">
        <f t="shared" si="30"/>
        <v/>
      </c>
      <c r="P219" s="8"/>
      <c r="AO219" s="8" t="str">
        <f t="shared" si="31"/>
        <v/>
      </c>
      <c r="AP219" s="8" t="str">
        <f t="shared" si="32"/>
        <v/>
      </c>
      <c r="AQ219" s="8" t="str">
        <f t="shared" si="33"/>
        <v/>
      </c>
      <c r="AS219" s="8" t="str">
        <f t="shared" si="34"/>
        <v/>
      </c>
      <c r="AT219" s="8" t="str">
        <f t="shared" si="35"/>
        <v/>
      </c>
      <c r="AU219" s="8" t="str">
        <f t="shared" si="36"/>
        <v/>
      </c>
      <c r="AW219" s="8" t="str">
        <f t="shared" si="37"/>
        <v/>
      </c>
      <c r="AX219" s="8" t="str">
        <f t="shared" si="38"/>
        <v/>
      </c>
      <c r="AY219" s="8" t="str">
        <f t="shared" si="39"/>
        <v/>
      </c>
    </row>
    <row r="220" spans="1:51" x14ac:dyDescent="0.2">
      <c r="A220" s="15" t="s">
        <v>87</v>
      </c>
      <c r="B220" s="15">
        <v>1</v>
      </c>
      <c r="C220" s="15">
        <v>19103</v>
      </c>
      <c r="D220" s="15">
        <v>2800</v>
      </c>
      <c r="E220" s="15">
        <v>2070</v>
      </c>
      <c r="F220" s="13">
        <v>18</v>
      </c>
      <c r="G220" s="14">
        <v>71.290000000000006</v>
      </c>
      <c r="H220" s="13">
        <v>27603</v>
      </c>
      <c r="I220" s="13">
        <v>19180</v>
      </c>
      <c r="J220" s="13"/>
      <c r="K220" s="13"/>
      <c r="L220" s="13">
        <v>50295</v>
      </c>
      <c r="M220" s="13">
        <v>19272</v>
      </c>
      <c r="O220" s="8" t="str">
        <f t="shared" si="30"/>
        <v/>
      </c>
      <c r="P220" s="8"/>
      <c r="AO220" s="8" t="str">
        <f t="shared" si="31"/>
        <v/>
      </c>
      <c r="AP220" s="8" t="str">
        <f t="shared" si="32"/>
        <v/>
      </c>
      <c r="AQ220" s="8" t="str">
        <f t="shared" si="33"/>
        <v/>
      </c>
      <c r="AS220" s="8" t="str">
        <f t="shared" si="34"/>
        <v/>
      </c>
      <c r="AT220" s="8" t="str">
        <f t="shared" si="35"/>
        <v/>
      </c>
      <c r="AU220" s="8" t="str">
        <f t="shared" si="36"/>
        <v/>
      </c>
      <c r="AW220" s="8" t="str">
        <f t="shared" si="37"/>
        <v/>
      </c>
      <c r="AX220" s="8" t="str">
        <f t="shared" si="38"/>
        <v/>
      </c>
      <c r="AY220" s="8" t="str">
        <f t="shared" si="39"/>
        <v/>
      </c>
    </row>
    <row r="221" spans="1:51" x14ac:dyDescent="0.2">
      <c r="A221" s="15" t="s">
        <v>88</v>
      </c>
      <c r="B221" s="15">
        <v>1</v>
      </c>
      <c r="C221" s="15">
        <v>12607</v>
      </c>
      <c r="D221" s="15">
        <v>2800</v>
      </c>
      <c r="E221" s="15">
        <v>2070</v>
      </c>
      <c r="F221" s="13">
        <v>18</v>
      </c>
      <c r="G221" s="14">
        <v>71.290000000000006</v>
      </c>
      <c r="H221" s="13">
        <v>26175</v>
      </c>
      <c r="I221" s="13">
        <v>19660</v>
      </c>
      <c r="J221" s="13"/>
      <c r="K221" s="13"/>
      <c r="L221" s="13">
        <v>50296</v>
      </c>
      <c r="M221" s="13">
        <v>19661</v>
      </c>
      <c r="O221" s="8" t="str">
        <f t="shared" si="30"/>
        <v/>
      </c>
      <c r="P221" s="8"/>
      <c r="AO221" s="8" t="str">
        <f t="shared" si="31"/>
        <v/>
      </c>
      <c r="AP221" s="8" t="str">
        <f t="shared" si="32"/>
        <v/>
      </c>
      <c r="AQ221" s="8" t="str">
        <f t="shared" si="33"/>
        <v/>
      </c>
      <c r="AS221" s="8" t="str">
        <f t="shared" si="34"/>
        <v/>
      </c>
      <c r="AT221" s="8" t="str">
        <f t="shared" si="35"/>
        <v/>
      </c>
      <c r="AU221" s="8" t="str">
        <f t="shared" si="36"/>
        <v/>
      </c>
      <c r="AW221" s="8" t="str">
        <f t="shared" si="37"/>
        <v/>
      </c>
      <c r="AX221" s="8" t="str">
        <f t="shared" si="38"/>
        <v/>
      </c>
      <c r="AY221" s="8" t="str">
        <f t="shared" si="39"/>
        <v/>
      </c>
    </row>
    <row r="222" spans="1:51" x14ac:dyDescent="0.2">
      <c r="A222" s="15" t="s">
        <v>135</v>
      </c>
      <c r="B222" s="15">
        <v>1</v>
      </c>
      <c r="C222" s="15">
        <v>49171</v>
      </c>
      <c r="D222" s="15">
        <v>2800</v>
      </c>
      <c r="E222" s="15">
        <v>2070</v>
      </c>
      <c r="F222" s="13">
        <v>18</v>
      </c>
      <c r="G222" s="14">
        <v>71.290000000000006</v>
      </c>
      <c r="H222" s="13">
        <v>49379</v>
      </c>
      <c r="I222" s="13">
        <v>49432</v>
      </c>
      <c r="J222" s="13"/>
      <c r="K222" s="13"/>
      <c r="L222" s="13">
        <v>50297</v>
      </c>
      <c r="M222" s="13">
        <v>49512</v>
      </c>
      <c r="O222" s="8" t="str">
        <f t="shared" si="30"/>
        <v/>
      </c>
      <c r="P222" s="8"/>
      <c r="AO222" s="8" t="str">
        <f t="shared" si="31"/>
        <v/>
      </c>
      <c r="AP222" s="8" t="str">
        <f t="shared" si="32"/>
        <v/>
      </c>
      <c r="AQ222" s="8" t="str">
        <f t="shared" si="33"/>
        <v/>
      </c>
      <c r="AS222" s="8" t="str">
        <f t="shared" si="34"/>
        <v/>
      </c>
      <c r="AT222" s="8" t="str">
        <f t="shared" si="35"/>
        <v/>
      </c>
      <c r="AU222" s="8" t="str">
        <f t="shared" si="36"/>
        <v/>
      </c>
      <c r="AW222" s="8" t="str">
        <f t="shared" si="37"/>
        <v/>
      </c>
      <c r="AX222" s="8" t="str">
        <f t="shared" si="38"/>
        <v/>
      </c>
      <c r="AY222" s="8" t="str">
        <f t="shared" si="39"/>
        <v/>
      </c>
    </row>
    <row r="223" spans="1:51" x14ac:dyDescent="0.2">
      <c r="A223" s="15" t="s">
        <v>93</v>
      </c>
      <c r="B223" s="15">
        <v>1</v>
      </c>
      <c r="C223" s="15">
        <v>35723</v>
      </c>
      <c r="D223" s="15">
        <v>2800</v>
      </c>
      <c r="E223" s="15">
        <v>2070</v>
      </c>
      <c r="F223" s="13">
        <v>8</v>
      </c>
      <c r="G223" s="14">
        <v>36.11</v>
      </c>
      <c r="H223" s="13">
        <v>36288</v>
      </c>
      <c r="I223" s="13">
        <v>36286</v>
      </c>
      <c r="J223" s="13"/>
      <c r="K223" s="13"/>
      <c r="L223" s="13">
        <v>50298</v>
      </c>
      <c r="M223" s="13">
        <v>36287</v>
      </c>
      <c r="O223" s="8" t="str">
        <f t="shared" si="30"/>
        <v/>
      </c>
      <c r="P223" s="8"/>
      <c r="AO223" s="8" t="str">
        <f t="shared" si="31"/>
        <v/>
      </c>
      <c r="AP223" s="8" t="str">
        <f t="shared" si="32"/>
        <v/>
      </c>
      <c r="AQ223" s="8" t="str">
        <f t="shared" si="33"/>
        <v/>
      </c>
      <c r="AS223" s="8" t="str">
        <f t="shared" si="34"/>
        <v/>
      </c>
      <c r="AT223" s="8" t="str">
        <f t="shared" si="35"/>
        <v/>
      </c>
      <c r="AU223" s="8" t="str">
        <f t="shared" si="36"/>
        <v/>
      </c>
      <c r="AW223" s="8" t="str">
        <f t="shared" si="37"/>
        <v/>
      </c>
      <c r="AX223" s="8" t="str">
        <f t="shared" si="38"/>
        <v/>
      </c>
      <c r="AY223" s="8" t="str">
        <f t="shared" si="39"/>
        <v/>
      </c>
    </row>
    <row r="224" spans="1:51" x14ac:dyDescent="0.2">
      <c r="A224" s="15" t="s">
        <v>94</v>
      </c>
      <c r="B224" s="15">
        <v>1</v>
      </c>
      <c r="C224" s="15">
        <v>35722</v>
      </c>
      <c r="D224" s="15">
        <v>2800</v>
      </c>
      <c r="E224" s="15">
        <v>2070</v>
      </c>
      <c r="F224" s="13">
        <v>18</v>
      </c>
      <c r="G224" s="14">
        <v>71.290000000000006</v>
      </c>
      <c r="H224" s="13">
        <v>36288</v>
      </c>
      <c r="I224" s="13">
        <v>36286</v>
      </c>
      <c r="J224" s="13"/>
      <c r="K224" s="13"/>
      <c r="L224" s="13">
        <v>50298</v>
      </c>
      <c r="M224" s="13">
        <v>36287</v>
      </c>
      <c r="O224" s="8" t="str">
        <f t="shared" si="30"/>
        <v/>
      </c>
      <c r="P224" s="8"/>
      <c r="AO224" s="8" t="str">
        <f t="shared" si="31"/>
        <v/>
      </c>
      <c r="AP224" s="8" t="str">
        <f t="shared" si="32"/>
        <v/>
      </c>
      <c r="AQ224" s="8" t="str">
        <f t="shared" si="33"/>
        <v/>
      </c>
      <c r="AS224" s="8" t="str">
        <f t="shared" si="34"/>
        <v/>
      </c>
      <c r="AT224" s="8" t="str">
        <f t="shared" si="35"/>
        <v/>
      </c>
      <c r="AU224" s="8" t="str">
        <f t="shared" si="36"/>
        <v/>
      </c>
      <c r="AW224" s="8" t="str">
        <f t="shared" si="37"/>
        <v/>
      </c>
      <c r="AX224" s="8" t="str">
        <f t="shared" si="38"/>
        <v/>
      </c>
      <c r="AY224" s="8" t="str">
        <f t="shared" si="39"/>
        <v/>
      </c>
    </row>
    <row r="225" spans="1:51" x14ac:dyDescent="0.2">
      <c r="A225" s="15" t="s">
        <v>95</v>
      </c>
      <c r="B225" s="15">
        <v>1</v>
      </c>
      <c r="C225" s="15">
        <v>35726</v>
      </c>
      <c r="D225" s="15">
        <v>2800</v>
      </c>
      <c r="E225" s="15">
        <v>2070</v>
      </c>
      <c r="F225" s="13">
        <v>25</v>
      </c>
      <c r="G225" s="14">
        <v>93.5</v>
      </c>
      <c r="H225" s="13"/>
      <c r="I225" s="13"/>
      <c r="J225" s="13">
        <v>54413</v>
      </c>
      <c r="K225" s="13">
        <v>36285</v>
      </c>
      <c r="L225" s="13">
        <v>50298</v>
      </c>
      <c r="M225" s="13">
        <v>36287</v>
      </c>
      <c r="O225" s="8" t="str">
        <f t="shared" si="30"/>
        <v/>
      </c>
      <c r="P225" s="8"/>
      <c r="AO225" s="8" t="str">
        <f t="shared" si="31"/>
        <v/>
      </c>
      <c r="AP225" s="8" t="str">
        <f t="shared" si="32"/>
        <v/>
      </c>
      <c r="AQ225" s="8" t="str">
        <f t="shared" si="33"/>
        <v/>
      </c>
      <c r="AS225" s="8" t="str">
        <f t="shared" si="34"/>
        <v/>
      </c>
      <c r="AT225" s="8" t="str">
        <f t="shared" si="35"/>
        <v/>
      </c>
      <c r="AU225" s="8" t="str">
        <f t="shared" si="36"/>
        <v/>
      </c>
      <c r="AW225" s="8" t="str">
        <f t="shared" si="37"/>
        <v/>
      </c>
      <c r="AX225" s="8" t="str">
        <f t="shared" si="38"/>
        <v/>
      </c>
      <c r="AY225" s="8" t="str">
        <f t="shared" si="39"/>
        <v/>
      </c>
    </row>
    <row r="226" spans="1:51" x14ac:dyDescent="0.2">
      <c r="A226" s="15" t="s">
        <v>96</v>
      </c>
      <c r="B226" s="15">
        <v>1</v>
      </c>
      <c r="C226" s="15">
        <v>2724</v>
      </c>
      <c r="D226" s="15">
        <v>2800</v>
      </c>
      <c r="E226" s="15">
        <v>2070</v>
      </c>
      <c r="F226" s="13">
        <v>8</v>
      </c>
      <c r="G226" s="14">
        <v>36.11</v>
      </c>
      <c r="H226" s="13">
        <v>26476</v>
      </c>
      <c r="I226" s="13">
        <v>6789</v>
      </c>
      <c r="J226" s="13"/>
      <c r="K226" s="13"/>
      <c r="L226" s="13">
        <v>50299</v>
      </c>
      <c r="M226" s="13">
        <v>6975</v>
      </c>
      <c r="O226" s="8" t="str">
        <f t="shared" si="30"/>
        <v/>
      </c>
      <c r="P226" s="8"/>
      <c r="AO226" s="8" t="str">
        <f t="shared" si="31"/>
        <v/>
      </c>
      <c r="AP226" s="8" t="str">
        <f t="shared" si="32"/>
        <v/>
      </c>
      <c r="AQ226" s="8" t="str">
        <f t="shared" si="33"/>
        <v/>
      </c>
      <c r="AS226" s="8" t="str">
        <f t="shared" si="34"/>
        <v/>
      </c>
      <c r="AT226" s="8" t="str">
        <f t="shared" si="35"/>
        <v/>
      </c>
      <c r="AU226" s="8" t="str">
        <f t="shared" si="36"/>
        <v/>
      </c>
      <c r="AW226" s="8" t="str">
        <f t="shared" si="37"/>
        <v/>
      </c>
      <c r="AX226" s="8" t="str">
        <f t="shared" si="38"/>
        <v/>
      </c>
      <c r="AY226" s="8" t="str">
        <f t="shared" si="39"/>
        <v/>
      </c>
    </row>
    <row r="227" spans="1:51" x14ac:dyDescent="0.2">
      <c r="A227" s="15" t="s">
        <v>97</v>
      </c>
      <c r="B227" s="15">
        <v>1</v>
      </c>
      <c r="C227" s="15">
        <v>2725</v>
      </c>
      <c r="D227" s="15">
        <v>2800</v>
      </c>
      <c r="E227" s="15">
        <v>2070</v>
      </c>
      <c r="F227" s="13">
        <v>18</v>
      </c>
      <c r="G227" s="14">
        <v>71.290000000000006</v>
      </c>
      <c r="H227" s="13">
        <v>26476</v>
      </c>
      <c r="I227" s="13">
        <v>6789</v>
      </c>
      <c r="J227" s="13"/>
      <c r="K227" s="13"/>
      <c r="L227" s="13">
        <v>50299</v>
      </c>
      <c r="M227" s="13">
        <v>6975</v>
      </c>
      <c r="O227" s="8" t="str">
        <f t="shared" si="30"/>
        <v/>
      </c>
      <c r="P227" s="8"/>
      <c r="AO227" s="8" t="str">
        <f t="shared" si="31"/>
        <v/>
      </c>
      <c r="AP227" s="8" t="str">
        <f t="shared" si="32"/>
        <v/>
      </c>
      <c r="AQ227" s="8" t="str">
        <f t="shared" si="33"/>
        <v/>
      </c>
      <c r="AS227" s="8" t="str">
        <f t="shared" si="34"/>
        <v/>
      </c>
      <c r="AT227" s="8" t="str">
        <f t="shared" si="35"/>
        <v/>
      </c>
      <c r="AU227" s="8" t="str">
        <f t="shared" si="36"/>
        <v/>
      </c>
      <c r="AW227" s="8" t="str">
        <f t="shared" si="37"/>
        <v/>
      </c>
      <c r="AX227" s="8" t="str">
        <f t="shared" si="38"/>
        <v/>
      </c>
      <c r="AY227" s="8" t="str">
        <f t="shared" si="39"/>
        <v/>
      </c>
    </row>
    <row r="228" spans="1:51" x14ac:dyDescent="0.2">
      <c r="A228" s="15" t="s">
        <v>146</v>
      </c>
      <c r="B228" s="15">
        <v>1</v>
      </c>
      <c r="C228" s="15">
        <v>2726</v>
      </c>
      <c r="D228" s="15">
        <v>2800</v>
      </c>
      <c r="E228" s="15">
        <v>2070</v>
      </c>
      <c r="F228" s="13">
        <v>25</v>
      </c>
      <c r="G228" s="14">
        <v>93.5</v>
      </c>
      <c r="H228" s="13"/>
      <c r="I228" s="13"/>
      <c r="J228" s="13">
        <v>54414</v>
      </c>
      <c r="K228" s="13">
        <v>22218</v>
      </c>
      <c r="L228" s="13">
        <v>50299</v>
      </c>
      <c r="M228" s="13">
        <v>6975</v>
      </c>
      <c r="O228" s="8" t="str">
        <f t="shared" si="30"/>
        <v/>
      </c>
      <c r="P228" s="8"/>
      <c r="AO228" s="8" t="str">
        <f t="shared" si="31"/>
        <v/>
      </c>
      <c r="AP228" s="8" t="str">
        <f t="shared" si="32"/>
        <v/>
      </c>
      <c r="AQ228" s="8" t="str">
        <f t="shared" si="33"/>
        <v/>
      </c>
      <c r="AS228" s="8" t="str">
        <f t="shared" si="34"/>
        <v/>
      </c>
      <c r="AT228" s="8" t="str">
        <f t="shared" si="35"/>
        <v/>
      </c>
      <c r="AU228" s="8" t="str">
        <f t="shared" si="36"/>
        <v/>
      </c>
      <c r="AW228" s="8" t="str">
        <f t="shared" si="37"/>
        <v/>
      </c>
      <c r="AX228" s="8" t="str">
        <f t="shared" si="38"/>
        <v/>
      </c>
      <c r="AY228" s="8" t="str">
        <f t="shared" si="39"/>
        <v/>
      </c>
    </row>
    <row r="229" spans="1:51" x14ac:dyDescent="0.2">
      <c r="A229" s="15" t="s">
        <v>759</v>
      </c>
      <c r="B229" s="15">
        <v>1</v>
      </c>
      <c r="C229" s="15">
        <v>62679</v>
      </c>
      <c r="D229" s="15">
        <v>2800</v>
      </c>
      <c r="E229" s="15">
        <v>2070</v>
      </c>
      <c r="F229" s="13">
        <v>18</v>
      </c>
      <c r="G229" s="14">
        <v>71.290000000000006</v>
      </c>
      <c r="H229" s="13">
        <v>63049</v>
      </c>
      <c r="I229" s="13">
        <v>63047</v>
      </c>
      <c r="J229" s="13"/>
      <c r="K229" s="13"/>
      <c r="L229" s="13">
        <v>63048</v>
      </c>
      <c r="M229" s="13">
        <v>63046</v>
      </c>
      <c r="O229" s="8" t="str">
        <f t="shared" si="30"/>
        <v/>
      </c>
      <c r="P229" s="8"/>
    </row>
    <row r="230" spans="1:51" x14ac:dyDescent="0.2">
      <c r="A230" s="15" t="s">
        <v>760</v>
      </c>
      <c r="B230" s="15">
        <v>1</v>
      </c>
      <c r="C230" s="15">
        <v>62680</v>
      </c>
      <c r="D230" s="15">
        <v>2800</v>
      </c>
      <c r="E230" s="15">
        <v>2070</v>
      </c>
      <c r="F230" s="13">
        <v>18</v>
      </c>
      <c r="G230" s="14">
        <v>71.290000000000006</v>
      </c>
      <c r="H230" s="13">
        <v>63050</v>
      </c>
      <c r="I230" s="13">
        <v>63052</v>
      </c>
      <c r="J230" s="13"/>
      <c r="K230" s="13"/>
      <c r="L230" s="13">
        <v>63051</v>
      </c>
      <c r="M230" s="13">
        <v>63053</v>
      </c>
      <c r="O230" s="8" t="str">
        <f t="shared" si="30"/>
        <v/>
      </c>
      <c r="P230" s="8"/>
    </row>
    <row r="231" spans="1:51" x14ac:dyDescent="0.2">
      <c r="A231" s="15" t="s">
        <v>98</v>
      </c>
      <c r="B231" s="15">
        <v>1</v>
      </c>
      <c r="C231" s="15">
        <v>19100</v>
      </c>
      <c r="D231" s="15">
        <v>2800</v>
      </c>
      <c r="E231" s="15">
        <v>2070</v>
      </c>
      <c r="F231" s="13">
        <v>18</v>
      </c>
      <c r="G231" s="14">
        <v>71.290000000000006</v>
      </c>
      <c r="H231" s="13">
        <v>32820</v>
      </c>
      <c r="I231" s="13">
        <v>19182</v>
      </c>
      <c r="J231" s="13"/>
      <c r="K231" s="13"/>
      <c r="L231" s="13">
        <v>50300</v>
      </c>
      <c r="M231" s="13">
        <v>21092</v>
      </c>
      <c r="O231" s="8" t="str">
        <f t="shared" si="30"/>
        <v/>
      </c>
      <c r="P231" s="8"/>
      <c r="AO231" s="8" t="str">
        <f t="shared" si="31"/>
        <v/>
      </c>
      <c r="AP231" s="8" t="str">
        <f t="shared" si="32"/>
        <v/>
      </c>
      <c r="AQ231" s="8" t="str">
        <f t="shared" si="33"/>
        <v/>
      </c>
      <c r="AS231" s="8" t="str">
        <f t="shared" si="34"/>
        <v/>
      </c>
      <c r="AT231" s="8" t="str">
        <f t="shared" si="35"/>
        <v/>
      </c>
      <c r="AU231" s="8" t="str">
        <f t="shared" si="36"/>
        <v/>
      </c>
      <c r="AW231" s="8" t="str">
        <f t="shared" si="37"/>
        <v/>
      </c>
      <c r="AX231" s="8" t="str">
        <f t="shared" si="38"/>
        <v/>
      </c>
      <c r="AY231" s="8" t="str">
        <f t="shared" si="39"/>
        <v/>
      </c>
    </row>
    <row r="232" spans="1:51" x14ac:dyDescent="0.2">
      <c r="A232" s="15" t="s">
        <v>99</v>
      </c>
      <c r="B232" s="15">
        <v>1</v>
      </c>
      <c r="C232" s="15">
        <v>2266</v>
      </c>
      <c r="D232" s="15">
        <v>2800</v>
      </c>
      <c r="E232" s="15">
        <v>2070</v>
      </c>
      <c r="F232" s="13">
        <v>25</v>
      </c>
      <c r="G232" s="14">
        <v>93.5</v>
      </c>
      <c r="H232" s="13"/>
      <c r="I232" s="13"/>
      <c r="J232" s="13">
        <v>54415</v>
      </c>
      <c r="K232" s="13">
        <v>36296</v>
      </c>
      <c r="L232" s="13">
        <v>50300</v>
      </c>
      <c r="M232" s="13">
        <v>21092</v>
      </c>
      <c r="O232" s="8" t="str">
        <f t="shared" si="30"/>
        <v/>
      </c>
      <c r="P232" s="8"/>
      <c r="AO232" s="8" t="str">
        <f t="shared" si="31"/>
        <v/>
      </c>
      <c r="AP232" s="8" t="str">
        <f t="shared" si="32"/>
        <v/>
      </c>
      <c r="AQ232" s="8" t="str">
        <f t="shared" si="33"/>
        <v/>
      </c>
      <c r="AS232" s="8" t="str">
        <f t="shared" si="34"/>
        <v/>
      </c>
      <c r="AT232" s="8" t="str">
        <f t="shared" si="35"/>
        <v/>
      </c>
      <c r="AU232" s="8" t="str">
        <f t="shared" si="36"/>
        <v/>
      </c>
      <c r="AW232" s="8" t="str">
        <f t="shared" si="37"/>
        <v/>
      </c>
      <c r="AX232" s="8" t="str">
        <f t="shared" si="38"/>
        <v/>
      </c>
      <c r="AY232" s="8" t="str">
        <f t="shared" si="39"/>
        <v/>
      </c>
    </row>
    <row r="233" spans="1:51" x14ac:dyDescent="0.2">
      <c r="A233" s="15" t="s">
        <v>100</v>
      </c>
      <c r="B233" s="15">
        <v>1</v>
      </c>
      <c r="C233" s="15">
        <v>35731</v>
      </c>
      <c r="D233" s="15">
        <v>2800</v>
      </c>
      <c r="E233" s="15">
        <v>2070</v>
      </c>
      <c r="F233" s="13">
        <v>18</v>
      </c>
      <c r="G233" s="14">
        <v>71.290000000000006</v>
      </c>
      <c r="H233" s="13">
        <v>36300</v>
      </c>
      <c r="I233" s="13">
        <v>36299</v>
      </c>
      <c r="J233" s="13"/>
      <c r="K233" s="13"/>
      <c r="L233" s="13">
        <v>50301</v>
      </c>
      <c r="M233" s="13">
        <v>36298</v>
      </c>
      <c r="O233" s="8" t="str">
        <f t="shared" si="30"/>
        <v/>
      </c>
      <c r="P233" s="8"/>
      <c r="AO233" s="8" t="str">
        <f t="shared" si="31"/>
        <v/>
      </c>
      <c r="AP233" s="8" t="str">
        <f t="shared" si="32"/>
        <v/>
      </c>
      <c r="AQ233" s="8" t="str">
        <f t="shared" si="33"/>
        <v/>
      </c>
      <c r="AS233" s="8" t="str">
        <f t="shared" si="34"/>
        <v/>
      </c>
      <c r="AT233" s="8" t="str">
        <f t="shared" si="35"/>
        <v/>
      </c>
      <c r="AU233" s="8" t="str">
        <f t="shared" si="36"/>
        <v/>
      </c>
      <c r="AW233" s="8" t="str">
        <f t="shared" si="37"/>
        <v/>
      </c>
      <c r="AX233" s="8" t="str">
        <f t="shared" si="38"/>
        <v/>
      </c>
      <c r="AY233" s="8" t="str">
        <f t="shared" si="39"/>
        <v/>
      </c>
    </row>
    <row r="234" spans="1:51" x14ac:dyDescent="0.2">
      <c r="A234" s="15" t="s">
        <v>761</v>
      </c>
      <c r="B234" s="15">
        <v>1</v>
      </c>
      <c r="C234" s="15">
        <v>62681</v>
      </c>
      <c r="D234" s="15">
        <v>2800</v>
      </c>
      <c r="E234" s="15">
        <v>2070</v>
      </c>
      <c r="F234" s="13">
        <v>18</v>
      </c>
      <c r="G234" s="14">
        <v>71.290000000000006</v>
      </c>
      <c r="H234" s="13">
        <v>63054</v>
      </c>
      <c r="I234" s="13">
        <v>63056</v>
      </c>
      <c r="J234" s="13"/>
      <c r="K234" s="13"/>
      <c r="L234" s="13">
        <v>63055</v>
      </c>
      <c r="M234" s="13">
        <v>63057</v>
      </c>
      <c r="O234" s="8" t="str">
        <f t="shared" si="30"/>
        <v/>
      </c>
      <c r="P234" s="8"/>
    </row>
    <row r="235" spans="1:51" x14ac:dyDescent="0.2">
      <c r="A235" s="18" t="s">
        <v>632</v>
      </c>
      <c r="B235" s="15"/>
      <c r="C235" s="13"/>
      <c r="D235" s="15"/>
      <c r="E235" s="15"/>
      <c r="F235" s="13"/>
      <c r="G235" s="14" t="s">
        <v>153</v>
      </c>
      <c r="H235" s="13"/>
      <c r="I235" s="13"/>
      <c r="J235" s="13"/>
      <c r="K235" s="13"/>
      <c r="L235" s="13"/>
      <c r="M235" s="13"/>
      <c r="O235" s="8" t="str">
        <f t="shared" si="30"/>
        <v/>
      </c>
      <c r="P235" s="8"/>
      <c r="AO235" s="8" t="str">
        <f t="shared" si="31"/>
        <v/>
      </c>
      <c r="AP235" s="8" t="str">
        <f t="shared" si="32"/>
        <v/>
      </c>
      <c r="AQ235" s="8" t="str">
        <f t="shared" si="33"/>
        <v/>
      </c>
      <c r="AS235" s="8" t="str">
        <f t="shared" si="34"/>
        <v/>
      </c>
      <c r="AT235" s="8" t="str">
        <f t="shared" si="35"/>
        <v/>
      </c>
      <c r="AU235" s="8" t="str">
        <f t="shared" si="36"/>
        <v/>
      </c>
      <c r="AW235" s="8" t="str">
        <f t="shared" si="37"/>
        <v/>
      </c>
      <c r="AX235" s="8" t="str">
        <f t="shared" si="38"/>
        <v/>
      </c>
      <c r="AY235" s="8" t="str">
        <f t="shared" si="39"/>
        <v/>
      </c>
    </row>
    <row r="236" spans="1:51" x14ac:dyDescent="0.2">
      <c r="A236" s="13" t="s">
        <v>646</v>
      </c>
      <c r="B236" s="15"/>
      <c r="C236" s="13"/>
      <c r="D236" s="15"/>
      <c r="E236" s="15"/>
      <c r="F236" s="13"/>
      <c r="G236" s="14" t="s">
        <v>153</v>
      </c>
      <c r="H236" s="13"/>
      <c r="I236" s="13"/>
      <c r="J236" s="13"/>
      <c r="K236" s="13"/>
      <c r="L236" s="13"/>
      <c r="M236" s="13"/>
      <c r="O236" s="8" t="str">
        <f t="shared" si="30"/>
        <v/>
      </c>
      <c r="P236" s="8"/>
      <c r="AO236" s="8" t="str">
        <f t="shared" si="31"/>
        <v/>
      </c>
      <c r="AP236" s="8" t="str">
        <f t="shared" si="32"/>
        <v/>
      </c>
      <c r="AQ236" s="8" t="str">
        <f t="shared" si="33"/>
        <v/>
      </c>
      <c r="AS236" s="8" t="str">
        <f t="shared" si="34"/>
        <v/>
      </c>
      <c r="AT236" s="8" t="str">
        <f t="shared" si="35"/>
        <v/>
      </c>
      <c r="AU236" s="8" t="str">
        <f t="shared" si="36"/>
        <v/>
      </c>
      <c r="AW236" s="8" t="str">
        <f t="shared" si="37"/>
        <v/>
      </c>
      <c r="AX236" s="8" t="str">
        <f t="shared" si="38"/>
        <v/>
      </c>
      <c r="AY236" s="8" t="str">
        <f t="shared" si="39"/>
        <v/>
      </c>
    </row>
    <row r="237" spans="1:51" x14ac:dyDescent="0.2">
      <c r="A237" s="13" t="s">
        <v>1</v>
      </c>
      <c r="B237" s="15">
        <v>3</v>
      </c>
      <c r="C237" s="13">
        <v>35734</v>
      </c>
      <c r="D237" s="15">
        <v>2800</v>
      </c>
      <c r="E237" s="15">
        <v>2070</v>
      </c>
      <c r="F237" s="13">
        <v>18</v>
      </c>
      <c r="G237" s="14">
        <v>71.290000000000006</v>
      </c>
      <c r="H237" s="13">
        <v>36307</v>
      </c>
      <c r="I237" s="13">
        <v>36305</v>
      </c>
      <c r="J237" s="13"/>
      <c r="K237" s="13"/>
      <c r="L237" s="13">
        <v>50248</v>
      </c>
      <c r="M237" s="13">
        <v>36308</v>
      </c>
      <c r="O237" s="8" t="str">
        <f t="shared" si="30"/>
        <v/>
      </c>
      <c r="P237" s="8"/>
      <c r="AO237" s="8" t="str">
        <f t="shared" si="31"/>
        <v/>
      </c>
      <c r="AP237" s="8" t="str">
        <f t="shared" si="32"/>
        <v/>
      </c>
      <c r="AQ237" s="8" t="str">
        <f t="shared" si="33"/>
        <v/>
      </c>
      <c r="AS237" s="8" t="str">
        <f t="shared" si="34"/>
        <v/>
      </c>
      <c r="AT237" s="8" t="str">
        <f t="shared" si="35"/>
        <v/>
      </c>
      <c r="AU237" s="8" t="str">
        <f t="shared" si="36"/>
        <v/>
      </c>
      <c r="AW237" s="8" t="str">
        <f t="shared" si="37"/>
        <v/>
      </c>
      <c r="AX237" s="8" t="str">
        <f t="shared" si="38"/>
        <v/>
      </c>
      <c r="AY237" s="8" t="str">
        <f t="shared" si="39"/>
        <v/>
      </c>
    </row>
    <row r="238" spans="1:51" x14ac:dyDescent="0.2">
      <c r="A238" s="13" t="s">
        <v>2</v>
      </c>
      <c r="B238" s="15">
        <v>3</v>
      </c>
      <c r="C238" s="13">
        <v>35737</v>
      </c>
      <c r="D238" s="15">
        <v>2800</v>
      </c>
      <c r="E238" s="15">
        <v>2070</v>
      </c>
      <c r="F238" s="13">
        <v>18</v>
      </c>
      <c r="G238" s="14">
        <v>71.290000000000006</v>
      </c>
      <c r="H238" s="13">
        <v>36311</v>
      </c>
      <c r="I238" s="13">
        <v>36310</v>
      </c>
      <c r="J238" s="13"/>
      <c r="K238" s="13"/>
      <c r="L238" s="13">
        <v>50249</v>
      </c>
      <c r="M238" s="13">
        <v>36312</v>
      </c>
      <c r="O238" s="8" t="str">
        <f t="shared" si="30"/>
        <v/>
      </c>
      <c r="P238" s="8"/>
      <c r="AO238" s="8" t="str">
        <f t="shared" si="31"/>
        <v/>
      </c>
      <c r="AP238" s="8" t="str">
        <f t="shared" si="32"/>
        <v/>
      </c>
      <c r="AQ238" s="8" t="str">
        <f t="shared" si="33"/>
        <v/>
      </c>
      <c r="AS238" s="8" t="str">
        <f t="shared" si="34"/>
        <v/>
      </c>
      <c r="AT238" s="8" t="str">
        <f t="shared" si="35"/>
        <v/>
      </c>
      <c r="AU238" s="8" t="str">
        <f t="shared" si="36"/>
        <v/>
      </c>
      <c r="AW238" s="8" t="str">
        <f t="shared" si="37"/>
        <v/>
      </c>
      <c r="AX238" s="8" t="str">
        <f t="shared" si="38"/>
        <v/>
      </c>
      <c r="AY238" s="8" t="str">
        <f t="shared" si="39"/>
        <v/>
      </c>
    </row>
    <row r="239" spans="1:51" x14ac:dyDescent="0.2">
      <c r="A239" s="13" t="s">
        <v>120</v>
      </c>
      <c r="B239" s="15">
        <v>3</v>
      </c>
      <c r="C239" s="13">
        <v>49173</v>
      </c>
      <c r="D239" s="15">
        <v>2800</v>
      </c>
      <c r="E239" s="15">
        <v>2070</v>
      </c>
      <c r="F239" s="13">
        <v>18</v>
      </c>
      <c r="G239" s="14">
        <v>71.290000000000006</v>
      </c>
      <c r="H239" s="13">
        <v>49381</v>
      </c>
      <c r="I239" s="13">
        <v>49434</v>
      </c>
      <c r="J239" s="13"/>
      <c r="K239" s="13"/>
      <c r="L239" s="13">
        <v>50255</v>
      </c>
      <c r="M239" s="13">
        <v>49514</v>
      </c>
      <c r="O239" s="8" t="str">
        <f t="shared" si="30"/>
        <v/>
      </c>
      <c r="P239" s="8"/>
      <c r="AO239" s="8" t="str">
        <f t="shared" si="31"/>
        <v/>
      </c>
      <c r="AP239" s="8" t="str">
        <f t="shared" si="32"/>
        <v/>
      </c>
      <c r="AQ239" s="8" t="str">
        <f t="shared" si="33"/>
        <v/>
      </c>
      <c r="AS239" s="8" t="str">
        <f t="shared" si="34"/>
        <v/>
      </c>
      <c r="AT239" s="8" t="str">
        <f t="shared" si="35"/>
        <v/>
      </c>
      <c r="AU239" s="8" t="str">
        <f t="shared" si="36"/>
        <v/>
      </c>
      <c r="AW239" s="8" t="str">
        <f t="shared" si="37"/>
        <v/>
      </c>
      <c r="AX239" s="8" t="str">
        <f t="shared" si="38"/>
        <v/>
      </c>
      <c r="AY239" s="8" t="str">
        <f t="shared" si="39"/>
        <v/>
      </c>
    </row>
    <row r="240" spans="1:51" x14ac:dyDescent="0.2">
      <c r="A240" s="13" t="s">
        <v>366</v>
      </c>
      <c r="B240" s="15">
        <v>3</v>
      </c>
      <c r="C240" s="13">
        <v>58226</v>
      </c>
      <c r="D240" s="15">
        <v>2800</v>
      </c>
      <c r="E240" s="15">
        <v>2070</v>
      </c>
      <c r="F240" s="13">
        <v>18</v>
      </c>
      <c r="G240" s="14">
        <v>71.290000000000006</v>
      </c>
      <c r="H240" s="13">
        <v>58455</v>
      </c>
      <c r="I240" s="13">
        <v>58459</v>
      </c>
      <c r="J240" s="13"/>
      <c r="K240" s="13"/>
      <c r="L240" s="13">
        <v>58457</v>
      </c>
      <c r="M240" s="13">
        <v>58461</v>
      </c>
      <c r="O240" s="8" t="str">
        <f t="shared" si="30"/>
        <v/>
      </c>
      <c r="P240" s="8"/>
      <c r="AO240" s="8" t="str">
        <f t="shared" si="31"/>
        <v/>
      </c>
      <c r="AP240" s="8" t="str">
        <f t="shared" si="32"/>
        <v/>
      </c>
      <c r="AQ240" s="8" t="str">
        <f t="shared" si="33"/>
        <v/>
      </c>
      <c r="AS240" s="8" t="str">
        <f t="shared" si="34"/>
        <v/>
      </c>
      <c r="AT240" s="8" t="str">
        <f t="shared" si="35"/>
        <v/>
      </c>
      <c r="AU240" s="8" t="str">
        <f t="shared" si="36"/>
        <v/>
      </c>
      <c r="AW240" s="8" t="str">
        <f t="shared" si="37"/>
        <v/>
      </c>
      <c r="AX240" s="8" t="str">
        <f t="shared" si="38"/>
        <v/>
      </c>
      <c r="AY240" s="8" t="str">
        <f t="shared" si="39"/>
        <v/>
      </c>
    </row>
    <row r="241" spans="1:51" x14ac:dyDescent="0.2">
      <c r="A241" s="13" t="s">
        <v>367</v>
      </c>
      <c r="B241" s="15">
        <v>3</v>
      </c>
      <c r="C241" s="13">
        <v>58227</v>
      </c>
      <c r="D241" s="15">
        <v>2800</v>
      </c>
      <c r="E241" s="15">
        <v>2070</v>
      </c>
      <c r="F241" s="13">
        <v>18</v>
      </c>
      <c r="G241" s="14">
        <v>71.290000000000006</v>
      </c>
      <c r="H241" s="13">
        <v>58463</v>
      </c>
      <c r="I241" s="13">
        <v>58467</v>
      </c>
      <c r="J241" s="13"/>
      <c r="K241" s="13"/>
      <c r="L241" s="13">
        <v>58465</v>
      </c>
      <c r="M241" s="13">
        <v>58469</v>
      </c>
      <c r="O241" s="8" t="str">
        <f t="shared" si="30"/>
        <v/>
      </c>
      <c r="P241" s="8"/>
      <c r="AO241" s="8" t="str">
        <f t="shared" si="31"/>
        <v/>
      </c>
      <c r="AP241" s="8" t="str">
        <f t="shared" si="32"/>
        <v/>
      </c>
      <c r="AQ241" s="8" t="str">
        <f t="shared" si="33"/>
        <v/>
      </c>
      <c r="AS241" s="8" t="str">
        <f t="shared" si="34"/>
        <v/>
      </c>
      <c r="AT241" s="8" t="str">
        <f t="shared" si="35"/>
        <v/>
      </c>
      <c r="AU241" s="8" t="str">
        <f t="shared" si="36"/>
        <v/>
      </c>
      <c r="AW241" s="8" t="str">
        <f t="shared" si="37"/>
        <v/>
      </c>
      <c r="AX241" s="8" t="str">
        <f t="shared" si="38"/>
        <v/>
      </c>
      <c r="AY241" s="8" t="str">
        <f t="shared" si="39"/>
        <v/>
      </c>
    </row>
    <row r="242" spans="1:51" x14ac:dyDescent="0.2">
      <c r="A242" s="13" t="s">
        <v>368</v>
      </c>
      <c r="B242" s="15">
        <v>3</v>
      </c>
      <c r="C242" s="13">
        <v>58228</v>
      </c>
      <c r="D242" s="15">
        <v>2800</v>
      </c>
      <c r="E242" s="15">
        <v>2070</v>
      </c>
      <c r="F242" s="13">
        <v>18</v>
      </c>
      <c r="G242" s="14">
        <v>71.290000000000006</v>
      </c>
      <c r="H242" s="13">
        <v>58471</v>
      </c>
      <c r="I242" s="13">
        <v>58474</v>
      </c>
      <c r="J242" s="13"/>
      <c r="K242" s="13"/>
      <c r="L242" s="13">
        <v>58473</v>
      </c>
      <c r="M242" s="13">
        <v>58476</v>
      </c>
      <c r="O242" s="8" t="str">
        <f t="shared" si="30"/>
        <v/>
      </c>
      <c r="P242" s="8"/>
      <c r="AO242" s="8" t="str">
        <f t="shared" si="31"/>
        <v/>
      </c>
      <c r="AP242" s="8" t="str">
        <f t="shared" si="32"/>
        <v/>
      </c>
      <c r="AQ242" s="8" t="str">
        <f t="shared" si="33"/>
        <v/>
      </c>
      <c r="AS242" s="8" t="str">
        <f t="shared" si="34"/>
        <v/>
      </c>
      <c r="AT242" s="8" t="str">
        <f t="shared" si="35"/>
        <v/>
      </c>
      <c r="AU242" s="8" t="str">
        <f t="shared" si="36"/>
        <v/>
      </c>
      <c r="AW242" s="8" t="str">
        <f t="shared" si="37"/>
        <v/>
      </c>
      <c r="AX242" s="8" t="str">
        <f t="shared" si="38"/>
        <v/>
      </c>
      <c r="AY242" s="8" t="str">
        <f t="shared" si="39"/>
        <v/>
      </c>
    </row>
    <row r="243" spans="1:51" x14ac:dyDescent="0.2">
      <c r="A243" s="13" t="s">
        <v>121</v>
      </c>
      <c r="B243" s="15">
        <v>3</v>
      </c>
      <c r="C243" s="13">
        <v>49174</v>
      </c>
      <c r="D243" s="15">
        <v>2800</v>
      </c>
      <c r="E243" s="15">
        <v>2070</v>
      </c>
      <c r="F243" s="13">
        <v>18</v>
      </c>
      <c r="G243" s="14">
        <v>71.290000000000006</v>
      </c>
      <c r="H243" s="13">
        <v>49382</v>
      </c>
      <c r="I243" s="13">
        <v>49435</v>
      </c>
      <c r="J243" s="13"/>
      <c r="K243" s="13"/>
      <c r="L243" s="13">
        <v>50302</v>
      </c>
      <c r="M243" s="13">
        <v>49515</v>
      </c>
      <c r="O243" s="8" t="str">
        <f t="shared" si="30"/>
        <v/>
      </c>
      <c r="P243" s="8"/>
      <c r="AO243" s="8" t="str">
        <f t="shared" si="31"/>
        <v/>
      </c>
      <c r="AP243" s="8" t="str">
        <f t="shared" si="32"/>
        <v/>
      </c>
      <c r="AQ243" s="8" t="str">
        <f t="shared" si="33"/>
        <v/>
      </c>
      <c r="AS243" s="8" t="str">
        <f t="shared" si="34"/>
        <v/>
      </c>
      <c r="AT243" s="8" t="str">
        <f t="shared" si="35"/>
        <v/>
      </c>
      <c r="AU243" s="8" t="str">
        <f t="shared" si="36"/>
        <v/>
      </c>
      <c r="AW243" s="8" t="str">
        <f t="shared" si="37"/>
        <v/>
      </c>
      <c r="AX243" s="8" t="str">
        <f t="shared" si="38"/>
        <v/>
      </c>
      <c r="AY243" s="8" t="str">
        <f t="shared" si="39"/>
        <v/>
      </c>
    </row>
    <row r="244" spans="1:51" x14ac:dyDescent="0.2">
      <c r="A244" s="13" t="s">
        <v>4</v>
      </c>
      <c r="B244" s="15">
        <v>3</v>
      </c>
      <c r="C244" s="13">
        <v>35746</v>
      </c>
      <c r="D244" s="15">
        <v>2800</v>
      </c>
      <c r="E244" s="15">
        <v>2070</v>
      </c>
      <c r="F244" s="13">
        <v>18</v>
      </c>
      <c r="G244" s="14">
        <v>71.290000000000006</v>
      </c>
      <c r="H244" s="13">
        <v>36318</v>
      </c>
      <c r="I244" s="13">
        <v>36320</v>
      </c>
      <c r="J244" s="13"/>
      <c r="K244" s="13"/>
      <c r="L244" s="13">
        <v>50303</v>
      </c>
      <c r="M244" s="13">
        <v>36321</v>
      </c>
      <c r="O244" s="8" t="str">
        <f t="shared" si="30"/>
        <v/>
      </c>
      <c r="P244" s="8"/>
      <c r="AO244" s="8" t="str">
        <f t="shared" si="31"/>
        <v/>
      </c>
      <c r="AP244" s="8" t="str">
        <f t="shared" si="32"/>
        <v/>
      </c>
      <c r="AQ244" s="8" t="str">
        <f t="shared" si="33"/>
        <v/>
      </c>
      <c r="AS244" s="8" t="str">
        <f t="shared" si="34"/>
        <v/>
      </c>
      <c r="AT244" s="8" t="str">
        <f t="shared" si="35"/>
        <v/>
      </c>
      <c r="AU244" s="8" t="str">
        <f t="shared" si="36"/>
        <v/>
      </c>
      <c r="AW244" s="8" t="str">
        <f t="shared" si="37"/>
        <v/>
      </c>
      <c r="AX244" s="8" t="str">
        <f t="shared" si="38"/>
        <v/>
      </c>
      <c r="AY244" s="8" t="str">
        <f t="shared" si="39"/>
        <v/>
      </c>
    </row>
    <row r="245" spans="1:51" x14ac:dyDescent="0.2">
      <c r="A245" s="13" t="s">
        <v>369</v>
      </c>
      <c r="B245" s="15">
        <v>1</v>
      </c>
      <c r="C245" s="13">
        <v>58229</v>
      </c>
      <c r="D245" s="15">
        <v>2800</v>
      </c>
      <c r="E245" s="15">
        <v>2070</v>
      </c>
      <c r="F245" s="13">
        <v>18</v>
      </c>
      <c r="G245" s="14">
        <v>71.290000000000006</v>
      </c>
      <c r="H245" s="13">
        <v>58480</v>
      </c>
      <c r="I245" s="13">
        <v>58483</v>
      </c>
      <c r="J245" s="13"/>
      <c r="K245" s="13"/>
      <c r="L245" s="13">
        <v>58482</v>
      </c>
      <c r="M245" s="13">
        <v>58485</v>
      </c>
      <c r="O245" s="8" t="str">
        <f t="shared" si="30"/>
        <v/>
      </c>
      <c r="P245" s="8"/>
      <c r="AO245" s="8" t="str">
        <f t="shared" si="31"/>
        <v/>
      </c>
      <c r="AP245" s="8" t="str">
        <f t="shared" si="32"/>
        <v/>
      </c>
      <c r="AQ245" s="8" t="str">
        <f t="shared" si="33"/>
        <v/>
      </c>
      <c r="AS245" s="8" t="str">
        <f t="shared" si="34"/>
        <v/>
      </c>
      <c r="AT245" s="8" t="str">
        <f t="shared" si="35"/>
        <v/>
      </c>
      <c r="AU245" s="8" t="str">
        <f t="shared" si="36"/>
        <v/>
      </c>
      <c r="AW245" s="8" t="str">
        <f t="shared" si="37"/>
        <v/>
      </c>
      <c r="AX245" s="8" t="str">
        <f t="shared" si="38"/>
        <v/>
      </c>
      <c r="AY245" s="8" t="str">
        <f t="shared" si="39"/>
        <v/>
      </c>
    </row>
    <row r="246" spans="1:51" x14ac:dyDescent="0.2">
      <c r="A246" s="13" t="s">
        <v>370</v>
      </c>
      <c r="B246" s="15">
        <v>3</v>
      </c>
      <c r="C246" s="13">
        <v>58230</v>
      </c>
      <c r="D246" s="15">
        <v>2800</v>
      </c>
      <c r="E246" s="15">
        <v>2070</v>
      </c>
      <c r="F246" s="13">
        <v>18</v>
      </c>
      <c r="G246" s="14">
        <v>71.290000000000006</v>
      </c>
      <c r="H246" s="13">
        <v>58490</v>
      </c>
      <c r="I246" s="13">
        <v>58493</v>
      </c>
      <c r="J246" s="13"/>
      <c r="K246" s="13"/>
      <c r="L246" s="13">
        <v>58492</v>
      </c>
      <c r="M246" s="13">
        <v>58495</v>
      </c>
      <c r="O246" s="8" t="str">
        <f t="shared" si="30"/>
        <v/>
      </c>
      <c r="P246" s="8"/>
      <c r="AO246" s="8" t="str">
        <f t="shared" si="31"/>
        <v/>
      </c>
      <c r="AP246" s="8" t="str">
        <f t="shared" si="32"/>
        <v/>
      </c>
      <c r="AQ246" s="8" t="str">
        <f t="shared" si="33"/>
        <v/>
      </c>
      <c r="AS246" s="8" t="str">
        <f t="shared" si="34"/>
        <v/>
      </c>
      <c r="AT246" s="8" t="str">
        <f t="shared" si="35"/>
        <v/>
      </c>
      <c r="AU246" s="8" t="str">
        <f t="shared" si="36"/>
        <v/>
      </c>
      <c r="AW246" s="8" t="str">
        <f t="shared" si="37"/>
        <v/>
      </c>
      <c r="AX246" s="8" t="str">
        <f t="shared" si="38"/>
        <v/>
      </c>
      <c r="AY246" s="8" t="str">
        <f t="shared" si="39"/>
        <v/>
      </c>
    </row>
    <row r="247" spans="1:51" x14ac:dyDescent="0.2">
      <c r="A247" s="13" t="s">
        <v>371</v>
      </c>
      <c r="B247" s="15">
        <v>1</v>
      </c>
      <c r="C247" s="13">
        <v>58231</v>
      </c>
      <c r="D247" s="15">
        <v>2800</v>
      </c>
      <c r="E247" s="15">
        <v>2070</v>
      </c>
      <c r="F247" s="13">
        <v>18</v>
      </c>
      <c r="G247" s="14">
        <v>71.290000000000006</v>
      </c>
      <c r="H247" s="13">
        <v>58496</v>
      </c>
      <c r="I247" s="13">
        <v>58499</v>
      </c>
      <c r="J247" s="13"/>
      <c r="K247" s="13"/>
      <c r="L247" s="13">
        <v>58498</v>
      </c>
      <c r="M247" s="13">
        <v>58501</v>
      </c>
      <c r="O247" s="8" t="str">
        <f t="shared" si="30"/>
        <v/>
      </c>
      <c r="P247" s="8"/>
      <c r="AO247" s="8" t="str">
        <f t="shared" si="31"/>
        <v/>
      </c>
      <c r="AP247" s="8" t="str">
        <f t="shared" si="32"/>
        <v/>
      </c>
      <c r="AQ247" s="8" t="str">
        <f t="shared" si="33"/>
        <v/>
      </c>
      <c r="AS247" s="8" t="str">
        <f t="shared" si="34"/>
        <v/>
      </c>
      <c r="AT247" s="8" t="str">
        <f t="shared" si="35"/>
        <v/>
      </c>
      <c r="AU247" s="8" t="str">
        <f t="shared" si="36"/>
        <v/>
      </c>
      <c r="AW247" s="8" t="str">
        <f t="shared" si="37"/>
        <v/>
      </c>
      <c r="AX247" s="8" t="str">
        <f t="shared" si="38"/>
        <v/>
      </c>
      <c r="AY247" s="8" t="str">
        <f t="shared" si="39"/>
        <v/>
      </c>
    </row>
    <row r="248" spans="1:51" x14ac:dyDescent="0.2">
      <c r="A248" s="15" t="s">
        <v>372</v>
      </c>
      <c r="B248" s="15">
        <v>3</v>
      </c>
      <c r="C248" s="15">
        <v>58232</v>
      </c>
      <c r="D248" s="15">
        <v>2800</v>
      </c>
      <c r="E248" s="15">
        <v>2070</v>
      </c>
      <c r="F248" s="13">
        <v>18</v>
      </c>
      <c r="G248" s="14">
        <v>71.290000000000006</v>
      </c>
      <c r="H248" s="13">
        <v>58502</v>
      </c>
      <c r="I248" s="13">
        <v>58506</v>
      </c>
      <c r="J248" s="13"/>
      <c r="K248" s="13"/>
      <c r="L248" s="13">
        <v>58504</v>
      </c>
      <c r="M248" s="13">
        <v>58508</v>
      </c>
      <c r="O248" s="8" t="str">
        <f t="shared" si="30"/>
        <v/>
      </c>
      <c r="P248" s="8"/>
      <c r="AO248" s="8" t="str">
        <f t="shared" si="31"/>
        <v/>
      </c>
      <c r="AP248" s="8" t="str">
        <f t="shared" si="32"/>
        <v/>
      </c>
      <c r="AQ248" s="8" t="str">
        <f t="shared" si="33"/>
        <v/>
      </c>
      <c r="AS248" s="8" t="str">
        <f t="shared" si="34"/>
        <v/>
      </c>
      <c r="AT248" s="8" t="str">
        <f t="shared" si="35"/>
        <v/>
      </c>
      <c r="AU248" s="8" t="str">
        <f t="shared" si="36"/>
        <v/>
      </c>
      <c r="AW248" s="8" t="str">
        <f t="shared" si="37"/>
        <v/>
      </c>
      <c r="AX248" s="8" t="str">
        <f t="shared" si="38"/>
        <v/>
      </c>
      <c r="AY248" s="8" t="str">
        <f t="shared" si="39"/>
        <v/>
      </c>
    </row>
    <row r="249" spans="1:51" x14ac:dyDescent="0.2">
      <c r="A249" s="15"/>
      <c r="B249" s="15"/>
      <c r="C249" s="15"/>
      <c r="D249" s="15"/>
      <c r="E249" s="15"/>
      <c r="F249" s="13"/>
      <c r="G249" s="14"/>
      <c r="H249" s="13"/>
      <c r="I249" s="13"/>
      <c r="J249" s="13"/>
      <c r="K249" s="13"/>
      <c r="L249" s="13"/>
      <c r="M249" s="13"/>
      <c r="O249" s="8" t="str">
        <f t="shared" si="30"/>
        <v/>
      </c>
      <c r="P249" s="8"/>
    </row>
    <row r="250" spans="1:51" x14ac:dyDescent="0.2">
      <c r="A250" s="15" t="s">
        <v>762</v>
      </c>
      <c r="B250" s="15"/>
      <c r="C250" s="15"/>
      <c r="D250" s="15"/>
      <c r="E250" s="15"/>
      <c r="F250" s="13"/>
      <c r="G250" s="14"/>
      <c r="H250" s="13"/>
      <c r="I250" s="13"/>
      <c r="J250" s="13"/>
      <c r="K250" s="13"/>
      <c r="L250" s="13"/>
      <c r="M250" s="13"/>
      <c r="O250" s="8" t="str">
        <f t="shared" si="30"/>
        <v/>
      </c>
      <c r="P250" s="8"/>
    </row>
    <row r="251" spans="1:51" x14ac:dyDescent="0.2">
      <c r="A251" s="15" t="s">
        <v>763</v>
      </c>
      <c r="B251" s="15">
        <v>3</v>
      </c>
      <c r="C251" s="15">
        <v>62768</v>
      </c>
      <c r="D251" s="15">
        <v>2800</v>
      </c>
      <c r="E251" s="15">
        <v>2070</v>
      </c>
      <c r="F251" s="13">
        <v>19</v>
      </c>
      <c r="G251" s="14">
        <v>87.635000000000005</v>
      </c>
      <c r="H251" s="13"/>
      <c r="I251" s="13"/>
      <c r="J251" s="13"/>
      <c r="K251" s="13"/>
      <c r="L251" s="13"/>
      <c r="M251" s="13"/>
      <c r="O251" s="8" t="str">
        <f t="shared" si="30"/>
        <v/>
      </c>
      <c r="P251" s="8"/>
    </row>
    <row r="252" spans="1:51" x14ac:dyDescent="0.2">
      <c r="A252" s="15" t="s">
        <v>764</v>
      </c>
      <c r="B252" s="15">
        <v>3</v>
      </c>
      <c r="C252" s="15">
        <v>62767</v>
      </c>
      <c r="D252" s="15">
        <v>2800</v>
      </c>
      <c r="E252" s="15">
        <v>2070</v>
      </c>
      <c r="F252" s="13">
        <v>19</v>
      </c>
      <c r="G252" s="14">
        <v>87.635000000000005</v>
      </c>
      <c r="H252" s="13"/>
      <c r="I252" s="13"/>
      <c r="J252" s="13"/>
      <c r="K252" s="13"/>
      <c r="L252" s="13"/>
      <c r="M252" s="13"/>
      <c r="O252" s="8" t="str">
        <f t="shared" si="30"/>
        <v/>
      </c>
      <c r="P252" s="8"/>
    </row>
    <row r="253" spans="1:51" x14ac:dyDescent="0.2">
      <c r="A253" s="18" t="s">
        <v>634</v>
      </c>
      <c r="B253" s="15"/>
      <c r="C253" s="13"/>
      <c r="D253" s="15"/>
      <c r="E253" s="15"/>
      <c r="F253" s="13"/>
      <c r="G253" s="14" t="s">
        <v>153</v>
      </c>
      <c r="H253" s="13"/>
      <c r="I253" s="13"/>
      <c r="J253" s="13"/>
      <c r="K253" s="13"/>
      <c r="L253" s="13"/>
      <c r="M253" s="13"/>
      <c r="O253" s="8" t="str">
        <f t="shared" si="30"/>
        <v/>
      </c>
      <c r="P253" s="8"/>
      <c r="AO253" s="8" t="str">
        <f t="shared" si="31"/>
        <v/>
      </c>
      <c r="AP253" s="8" t="str">
        <f t="shared" si="32"/>
        <v/>
      </c>
      <c r="AQ253" s="8" t="str">
        <f t="shared" si="33"/>
        <v/>
      </c>
      <c r="AS253" s="8" t="str">
        <f t="shared" si="34"/>
        <v/>
      </c>
      <c r="AT253" s="8" t="str">
        <f t="shared" si="35"/>
        <v/>
      </c>
      <c r="AU253" s="8" t="str">
        <f t="shared" si="36"/>
        <v/>
      </c>
      <c r="AW253" s="8" t="str">
        <f t="shared" si="37"/>
        <v/>
      </c>
      <c r="AX253" s="8" t="str">
        <f t="shared" si="38"/>
        <v/>
      </c>
      <c r="AY253" s="8" t="str">
        <f t="shared" si="39"/>
        <v/>
      </c>
    </row>
    <row r="254" spans="1:51" x14ac:dyDescent="0.2">
      <c r="A254" s="13" t="s">
        <v>441</v>
      </c>
      <c r="B254" s="15"/>
      <c r="C254" s="13"/>
      <c r="D254" s="15"/>
      <c r="E254" s="15"/>
      <c r="F254" s="13"/>
      <c r="G254" s="14"/>
      <c r="H254" s="13"/>
      <c r="I254" s="13"/>
      <c r="J254" s="13"/>
      <c r="K254" s="13"/>
      <c r="L254" s="13"/>
      <c r="M254" s="13"/>
      <c r="O254" s="8" t="str">
        <f t="shared" si="30"/>
        <v/>
      </c>
      <c r="P254" s="8"/>
      <c r="AO254" s="8" t="str">
        <f t="shared" si="31"/>
        <v/>
      </c>
      <c r="AP254" s="8" t="str">
        <f t="shared" si="32"/>
        <v/>
      </c>
      <c r="AQ254" s="8" t="str">
        <f t="shared" si="33"/>
        <v/>
      </c>
      <c r="AS254" s="8" t="str">
        <f t="shared" si="34"/>
        <v/>
      </c>
      <c r="AT254" s="8" t="str">
        <f t="shared" si="35"/>
        <v/>
      </c>
      <c r="AU254" s="8" t="str">
        <f t="shared" si="36"/>
        <v/>
      </c>
      <c r="AW254" s="8" t="str">
        <f t="shared" si="37"/>
        <v/>
      </c>
      <c r="AX254" s="8" t="str">
        <f t="shared" si="38"/>
        <v/>
      </c>
      <c r="AY254" s="8" t="str">
        <f t="shared" si="39"/>
        <v/>
      </c>
    </row>
    <row r="255" spans="1:51" x14ac:dyDescent="0.2">
      <c r="A255" s="13" t="s">
        <v>765</v>
      </c>
      <c r="B255" s="15">
        <v>3</v>
      </c>
      <c r="C255" s="13">
        <v>62805</v>
      </c>
      <c r="D255" s="15">
        <v>2800</v>
      </c>
      <c r="E255" s="15">
        <v>2070</v>
      </c>
      <c r="F255" s="13">
        <v>19</v>
      </c>
      <c r="G255" s="14">
        <v>87.635000000000005</v>
      </c>
      <c r="H255" s="13">
        <v>48320</v>
      </c>
      <c r="I255" s="13"/>
      <c r="J255" s="13"/>
      <c r="K255" s="13"/>
      <c r="L255" s="13">
        <v>48321</v>
      </c>
      <c r="M255" s="13"/>
      <c r="O255" s="8" t="str">
        <f t="shared" si="30"/>
        <v/>
      </c>
      <c r="P255" s="8"/>
      <c r="AO255" s="8" t="str">
        <f t="shared" si="31"/>
        <v/>
      </c>
      <c r="AP255" s="8" t="str">
        <f t="shared" si="32"/>
        <v/>
      </c>
      <c r="AQ255" s="8" t="str">
        <f t="shared" si="33"/>
        <v/>
      </c>
      <c r="AS255" s="8" t="str">
        <f t="shared" si="34"/>
        <v/>
      </c>
      <c r="AT255" s="8" t="str">
        <f t="shared" si="35"/>
        <v/>
      </c>
      <c r="AU255" s="8" t="str">
        <f t="shared" si="36"/>
        <v/>
      </c>
      <c r="AW255" s="8" t="str">
        <f t="shared" si="37"/>
        <v/>
      </c>
      <c r="AX255" s="8" t="str">
        <f t="shared" si="38"/>
        <v/>
      </c>
      <c r="AY255" s="8" t="str">
        <f t="shared" si="39"/>
        <v/>
      </c>
    </row>
    <row r="256" spans="1:51" x14ac:dyDescent="0.2">
      <c r="A256" s="13" t="s">
        <v>766</v>
      </c>
      <c r="B256" s="15">
        <v>3</v>
      </c>
      <c r="C256" s="13">
        <v>62804</v>
      </c>
      <c r="D256" s="15">
        <v>2800</v>
      </c>
      <c r="E256" s="15">
        <v>2070</v>
      </c>
      <c r="F256" s="13">
        <v>19</v>
      </c>
      <c r="G256" s="14">
        <v>87.635000000000005</v>
      </c>
      <c r="H256" s="13">
        <v>48672</v>
      </c>
      <c r="I256" s="13"/>
      <c r="J256" s="13"/>
      <c r="K256" s="13"/>
      <c r="L256" s="13">
        <v>48673</v>
      </c>
      <c r="M256" s="13"/>
      <c r="O256" s="8" t="str">
        <f t="shared" si="30"/>
        <v/>
      </c>
      <c r="P256" s="8"/>
      <c r="AO256" s="8" t="str">
        <f t="shared" si="31"/>
        <v/>
      </c>
      <c r="AP256" s="8" t="str">
        <f t="shared" si="32"/>
        <v/>
      </c>
      <c r="AQ256" s="8" t="str">
        <f t="shared" si="33"/>
        <v/>
      </c>
      <c r="AS256" s="8" t="str">
        <f t="shared" si="34"/>
        <v/>
      </c>
      <c r="AT256" s="8" t="str">
        <f t="shared" si="35"/>
        <v/>
      </c>
      <c r="AU256" s="8" t="str">
        <f t="shared" si="36"/>
        <v/>
      </c>
      <c r="AW256" s="8" t="str">
        <f t="shared" si="37"/>
        <v/>
      </c>
      <c r="AX256" s="8" t="str">
        <f t="shared" si="38"/>
        <v/>
      </c>
      <c r="AY256" s="8" t="str">
        <f t="shared" si="39"/>
        <v/>
      </c>
    </row>
    <row r="257" spans="1:51" x14ac:dyDescent="0.2">
      <c r="A257" s="18" t="s">
        <v>635</v>
      </c>
      <c r="B257" s="15"/>
      <c r="C257" s="13"/>
      <c r="D257" s="15"/>
      <c r="E257" s="15"/>
      <c r="F257" s="13"/>
      <c r="G257" s="14"/>
      <c r="H257" s="13"/>
      <c r="I257" s="13"/>
      <c r="J257" s="13"/>
      <c r="K257" s="13"/>
      <c r="L257" s="13"/>
      <c r="M257" s="13"/>
      <c r="O257" s="8" t="str">
        <f t="shared" si="30"/>
        <v/>
      </c>
      <c r="P257" s="8"/>
      <c r="AO257" s="8" t="str">
        <f t="shared" si="31"/>
        <v/>
      </c>
      <c r="AP257" s="8" t="str">
        <f t="shared" si="32"/>
        <v/>
      </c>
      <c r="AQ257" s="8" t="str">
        <f t="shared" si="33"/>
        <v/>
      </c>
      <c r="AS257" s="8" t="str">
        <f t="shared" si="34"/>
        <v/>
      </c>
      <c r="AT257" s="8" t="str">
        <f t="shared" si="35"/>
        <v/>
      </c>
      <c r="AU257" s="8" t="str">
        <f t="shared" si="36"/>
        <v/>
      </c>
      <c r="AW257" s="8" t="str">
        <f t="shared" si="37"/>
        <v/>
      </c>
      <c r="AX257" s="8" t="str">
        <f t="shared" si="38"/>
        <v/>
      </c>
      <c r="AY257" s="8" t="str">
        <f t="shared" si="39"/>
        <v/>
      </c>
    </row>
    <row r="258" spans="1:51" x14ac:dyDescent="0.2">
      <c r="A258" s="13" t="s">
        <v>440</v>
      </c>
      <c r="B258" s="15"/>
      <c r="C258" s="13"/>
      <c r="D258" s="15"/>
      <c r="E258" s="15"/>
      <c r="F258" s="13"/>
      <c r="G258" s="14"/>
      <c r="H258" s="13"/>
      <c r="I258" s="13"/>
      <c r="J258" s="13"/>
      <c r="K258" s="13"/>
      <c r="L258" s="13"/>
      <c r="M258" s="13"/>
      <c r="O258" s="8" t="str">
        <f t="shared" si="30"/>
        <v/>
      </c>
      <c r="P258" s="8"/>
      <c r="AO258" s="8" t="str">
        <f t="shared" si="31"/>
        <v/>
      </c>
      <c r="AP258" s="8" t="str">
        <f t="shared" si="32"/>
        <v/>
      </c>
      <c r="AQ258" s="8" t="str">
        <f t="shared" si="33"/>
        <v/>
      </c>
      <c r="AS258" s="8" t="str">
        <f t="shared" si="34"/>
        <v/>
      </c>
      <c r="AT258" s="8" t="str">
        <f t="shared" si="35"/>
        <v/>
      </c>
      <c r="AU258" s="8" t="str">
        <f t="shared" si="36"/>
        <v/>
      </c>
      <c r="AW258" s="8" t="str">
        <f t="shared" si="37"/>
        <v/>
      </c>
      <c r="AX258" s="8" t="str">
        <f t="shared" si="38"/>
        <v/>
      </c>
      <c r="AY258" s="8" t="str">
        <f t="shared" si="39"/>
        <v/>
      </c>
    </row>
    <row r="259" spans="1:51" x14ac:dyDescent="0.2">
      <c r="A259" s="13" t="s">
        <v>775</v>
      </c>
      <c r="B259" s="15">
        <v>3</v>
      </c>
      <c r="C259" s="13">
        <v>62636</v>
      </c>
      <c r="D259" s="15">
        <v>2800</v>
      </c>
      <c r="E259" s="15">
        <v>2070</v>
      </c>
      <c r="F259" s="13">
        <v>19</v>
      </c>
      <c r="G259" s="14">
        <v>87.635000000000005</v>
      </c>
      <c r="H259" s="13">
        <v>36365</v>
      </c>
      <c r="I259" s="13"/>
      <c r="J259" s="13"/>
      <c r="K259" s="13"/>
      <c r="L259" s="13">
        <v>63058</v>
      </c>
      <c r="M259" s="13"/>
      <c r="O259" s="8" t="str">
        <f t="shared" si="30"/>
        <v/>
      </c>
      <c r="P259" s="8"/>
    </row>
    <row r="260" spans="1:51" x14ac:dyDescent="0.2">
      <c r="A260" s="13" t="s">
        <v>767</v>
      </c>
      <c r="B260" s="15">
        <v>3</v>
      </c>
      <c r="C260" s="13">
        <v>62638</v>
      </c>
      <c r="D260" s="15">
        <v>2800</v>
      </c>
      <c r="E260" s="15">
        <v>2070</v>
      </c>
      <c r="F260" s="13">
        <v>19</v>
      </c>
      <c r="G260" s="14">
        <v>87.635000000000005</v>
      </c>
      <c r="H260" s="13">
        <v>40806</v>
      </c>
      <c r="I260" s="13"/>
      <c r="J260" s="13"/>
      <c r="K260" s="13"/>
      <c r="L260" s="13">
        <v>42458</v>
      </c>
      <c r="M260" s="13"/>
      <c r="O260" s="8" t="str">
        <f t="shared" si="30"/>
        <v/>
      </c>
      <c r="P260" s="8"/>
      <c r="AO260" s="8" t="str">
        <f t="shared" si="31"/>
        <v/>
      </c>
      <c r="AP260" s="8" t="str">
        <f t="shared" si="32"/>
        <v/>
      </c>
      <c r="AQ260" s="8" t="str">
        <f t="shared" si="33"/>
        <v/>
      </c>
      <c r="AS260" s="8" t="str">
        <f t="shared" si="34"/>
        <v/>
      </c>
      <c r="AT260" s="8" t="str">
        <f t="shared" si="35"/>
        <v/>
      </c>
      <c r="AU260" s="8" t="str">
        <f t="shared" si="36"/>
        <v/>
      </c>
      <c r="AW260" s="8" t="str">
        <f t="shared" si="37"/>
        <v/>
      </c>
      <c r="AX260" s="8" t="str">
        <f t="shared" si="38"/>
        <v/>
      </c>
      <c r="AY260" s="8" t="str">
        <f t="shared" si="39"/>
        <v/>
      </c>
    </row>
    <row r="261" spans="1:51" x14ac:dyDescent="0.2">
      <c r="A261" s="13" t="s">
        <v>776</v>
      </c>
      <c r="B261" s="15">
        <v>3</v>
      </c>
      <c r="C261" s="13">
        <v>62626</v>
      </c>
      <c r="D261" s="15">
        <v>2800</v>
      </c>
      <c r="E261" s="15">
        <v>2070</v>
      </c>
      <c r="F261" s="13">
        <v>19</v>
      </c>
      <c r="G261" s="14">
        <v>87.635000000000005</v>
      </c>
      <c r="H261" s="13"/>
      <c r="I261" s="13"/>
      <c r="J261" s="13"/>
      <c r="K261" s="13"/>
      <c r="L261" s="13"/>
      <c r="M261" s="13"/>
      <c r="O261" s="8" t="str">
        <f t="shared" ref="O261:O324" si="40">IF(N261&gt;25,"PAZI","")</f>
        <v/>
      </c>
      <c r="P261" s="8"/>
    </row>
    <row r="262" spans="1:51" x14ac:dyDescent="0.2">
      <c r="A262" s="13" t="s">
        <v>768</v>
      </c>
      <c r="B262" s="15">
        <v>3</v>
      </c>
      <c r="C262" s="13">
        <v>62635</v>
      </c>
      <c r="D262" s="15">
        <v>2800</v>
      </c>
      <c r="E262" s="15">
        <v>2070</v>
      </c>
      <c r="F262" s="13">
        <v>19</v>
      </c>
      <c r="G262" s="14">
        <v>87.635000000000005</v>
      </c>
      <c r="H262" s="13">
        <v>58692</v>
      </c>
      <c r="I262" s="13"/>
      <c r="J262" s="13"/>
      <c r="K262" s="13"/>
      <c r="L262" s="13"/>
      <c r="M262" s="13"/>
      <c r="O262" s="8" t="str">
        <f t="shared" si="40"/>
        <v/>
      </c>
      <c r="P262" s="8"/>
      <c r="AO262" s="8" t="str">
        <f t="shared" si="31"/>
        <v/>
      </c>
      <c r="AP262" s="8" t="str">
        <f t="shared" si="32"/>
        <v/>
      </c>
      <c r="AQ262" s="8" t="str">
        <f t="shared" si="33"/>
        <v/>
      </c>
      <c r="AS262" s="8" t="str">
        <f t="shared" si="34"/>
        <v/>
      </c>
      <c r="AT262" s="8" t="str">
        <f t="shared" si="35"/>
        <v/>
      </c>
      <c r="AU262" s="8" t="str">
        <f t="shared" si="36"/>
        <v/>
      </c>
      <c r="AW262" s="8" t="str">
        <f t="shared" si="37"/>
        <v/>
      </c>
      <c r="AX262" s="8" t="str">
        <f t="shared" si="38"/>
        <v/>
      </c>
      <c r="AY262" s="8" t="str">
        <f t="shared" si="39"/>
        <v/>
      </c>
    </row>
    <row r="263" spans="1:51" x14ac:dyDescent="0.2">
      <c r="A263" s="13" t="s">
        <v>777</v>
      </c>
      <c r="B263" s="15">
        <v>3</v>
      </c>
      <c r="C263" s="13">
        <v>62628</v>
      </c>
      <c r="D263" s="15">
        <v>2800</v>
      </c>
      <c r="E263" s="15">
        <v>2070</v>
      </c>
      <c r="F263" s="13">
        <v>19</v>
      </c>
      <c r="G263" s="14">
        <v>87.635000000000005</v>
      </c>
      <c r="H263" s="13"/>
      <c r="I263" s="13"/>
      <c r="J263" s="13"/>
      <c r="K263" s="13"/>
      <c r="L263" s="13"/>
      <c r="M263" s="13"/>
      <c r="O263" s="8" t="str">
        <f t="shared" si="40"/>
        <v/>
      </c>
      <c r="P263" s="8"/>
    </row>
    <row r="264" spans="1:51" x14ac:dyDescent="0.2">
      <c r="A264" s="13" t="s">
        <v>769</v>
      </c>
      <c r="B264" s="15">
        <v>3</v>
      </c>
      <c r="C264" s="13">
        <v>62632</v>
      </c>
      <c r="D264" s="15">
        <v>2800</v>
      </c>
      <c r="E264" s="15">
        <v>2070</v>
      </c>
      <c r="F264" s="13">
        <v>19</v>
      </c>
      <c r="G264" s="14">
        <v>87.635000000000005</v>
      </c>
      <c r="H264" s="13">
        <v>58704</v>
      </c>
      <c r="I264" s="13"/>
      <c r="J264" s="13"/>
      <c r="K264" s="13"/>
      <c r="L264" s="13">
        <v>53998</v>
      </c>
      <c r="M264" s="13"/>
      <c r="O264" s="8" t="str">
        <f t="shared" si="40"/>
        <v/>
      </c>
      <c r="P264" s="8"/>
      <c r="AO264" s="8" t="str">
        <f t="shared" si="31"/>
        <v/>
      </c>
      <c r="AP264" s="8" t="str">
        <f t="shared" si="32"/>
        <v/>
      </c>
      <c r="AQ264" s="8" t="str">
        <f t="shared" si="33"/>
        <v/>
      </c>
      <c r="AS264" s="8" t="str">
        <f t="shared" si="34"/>
        <v/>
      </c>
      <c r="AT264" s="8" t="str">
        <f t="shared" si="35"/>
        <v/>
      </c>
      <c r="AU264" s="8" t="str">
        <f t="shared" si="36"/>
        <v/>
      </c>
      <c r="AW264" s="8" t="str">
        <f t="shared" si="37"/>
        <v/>
      </c>
      <c r="AX264" s="8" t="str">
        <f t="shared" si="38"/>
        <v/>
      </c>
      <c r="AY264" s="8" t="str">
        <f t="shared" si="39"/>
        <v/>
      </c>
    </row>
    <row r="265" spans="1:51" x14ac:dyDescent="0.2">
      <c r="A265" s="13" t="s">
        <v>778</v>
      </c>
      <c r="B265" s="15">
        <v>3</v>
      </c>
      <c r="C265" s="13">
        <v>62642</v>
      </c>
      <c r="D265" s="15">
        <v>2800</v>
      </c>
      <c r="E265" s="15">
        <v>2070</v>
      </c>
      <c r="F265" s="13">
        <v>19</v>
      </c>
      <c r="G265" s="14">
        <v>87.635000000000005</v>
      </c>
      <c r="H265" s="13">
        <v>63078</v>
      </c>
      <c r="I265" s="13"/>
      <c r="J265" s="13"/>
      <c r="K265" s="13"/>
      <c r="L265" s="13"/>
      <c r="M265" s="13"/>
      <c r="O265" s="8" t="str">
        <f t="shared" si="40"/>
        <v/>
      </c>
      <c r="P265" s="8"/>
    </row>
    <row r="266" spans="1:51" x14ac:dyDescent="0.2">
      <c r="A266" s="13" t="s">
        <v>770</v>
      </c>
      <c r="B266" s="15">
        <v>3</v>
      </c>
      <c r="C266" s="13">
        <v>62633</v>
      </c>
      <c r="D266" s="15">
        <v>2800</v>
      </c>
      <c r="E266" s="15">
        <v>2070</v>
      </c>
      <c r="F266" s="13">
        <v>19</v>
      </c>
      <c r="G266" s="14">
        <v>87.635000000000005</v>
      </c>
      <c r="H266" s="13">
        <v>59470</v>
      </c>
      <c r="I266" s="13"/>
      <c r="J266" s="13"/>
      <c r="K266" s="13"/>
      <c r="L266" s="13">
        <v>59471</v>
      </c>
      <c r="M266" s="13"/>
      <c r="O266" s="8" t="str">
        <f t="shared" si="40"/>
        <v/>
      </c>
      <c r="P266" s="8"/>
      <c r="AO266" s="8" t="str">
        <f t="shared" si="31"/>
        <v/>
      </c>
      <c r="AP266" s="8" t="str">
        <f t="shared" si="32"/>
        <v/>
      </c>
      <c r="AQ266" s="8" t="str">
        <f t="shared" si="33"/>
        <v/>
      </c>
      <c r="AS266" s="8" t="str">
        <f t="shared" si="34"/>
        <v/>
      </c>
      <c r="AT266" s="8" t="str">
        <f t="shared" si="35"/>
        <v/>
      </c>
      <c r="AU266" s="8" t="str">
        <f t="shared" si="36"/>
        <v/>
      </c>
      <c r="AW266" s="8" t="str">
        <f t="shared" si="37"/>
        <v/>
      </c>
      <c r="AX266" s="8" t="str">
        <f t="shared" si="38"/>
        <v/>
      </c>
      <c r="AY266" s="8" t="str">
        <f t="shared" si="39"/>
        <v/>
      </c>
    </row>
    <row r="267" spans="1:51" x14ac:dyDescent="0.2">
      <c r="A267" s="13" t="s">
        <v>779</v>
      </c>
      <c r="B267" s="15">
        <v>3</v>
      </c>
      <c r="C267" s="13">
        <v>62639</v>
      </c>
      <c r="D267" s="15">
        <v>2800</v>
      </c>
      <c r="E267" s="15">
        <v>2070</v>
      </c>
      <c r="F267" s="13">
        <v>19</v>
      </c>
      <c r="G267" s="14">
        <v>87.635000000000005</v>
      </c>
      <c r="H267" s="13"/>
      <c r="I267" s="13"/>
      <c r="J267" s="13"/>
      <c r="K267" s="13"/>
      <c r="L267" s="13"/>
      <c r="M267" s="13"/>
      <c r="O267" s="8" t="str">
        <f t="shared" si="40"/>
        <v/>
      </c>
      <c r="P267" s="8"/>
    </row>
    <row r="268" spans="1:51" x14ac:dyDescent="0.2">
      <c r="A268" s="13" t="s">
        <v>771</v>
      </c>
      <c r="B268" s="15">
        <v>3</v>
      </c>
      <c r="C268" s="13">
        <v>62630</v>
      </c>
      <c r="D268" s="15">
        <v>2800</v>
      </c>
      <c r="E268" s="15">
        <v>2070</v>
      </c>
      <c r="F268" s="13">
        <v>19</v>
      </c>
      <c r="G268" s="14">
        <v>87.635000000000005</v>
      </c>
      <c r="H268" s="13">
        <v>43355</v>
      </c>
      <c r="I268" s="13"/>
      <c r="J268" s="13"/>
      <c r="K268" s="13"/>
      <c r="L268" s="13">
        <v>43372</v>
      </c>
      <c r="M268" s="13"/>
      <c r="O268" s="8" t="str">
        <f t="shared" si="40"/>
        <v/>
      </c>
      <c r="P268" s="8"/>
      <c r="AO268" s="8" t="str">
        <f t="shared" si="31"/>
        <v/>
      </c>
      <c r="AP268" s="8" t="str">
        <f t="shared" si="32"/>
        <v/>
      </c>
      <c r="AQ268" s="8" t="str">
        <f t="shared" si="33"/>
        <v/>
      </c>
      <c r="AS268" s="8" t="str">
        <f t="shared" si="34"/>
        <v/>
      </c>
      <c r="AT268" s="8" t="str">
        <f t="shared" si="35"/>
        <v/>
      </c>
      <c r="AU268" s="8" t="str">
        <f t="shared" si="36"/>
        <v/>
      </c>
      <c r="AW268" s="8" t="str">
        <f t="shared" si="37"/>
        <v/>
      </c>
      <c r="AX268" s="8" t="str">
        <f t="shared" si="38"/>
        <v/>
      </c>
      <c r="AY268" s="8" t="str">
        <f t="shared" si="39"/>
        <v/>
      </c>
    </row>
    <row r="269" spans="1:51" x14ac:dyDescent="0.2">
      <c r="A269" s="13" t="s">
        <v>780</v>
      </c>
      <c r="B269" s="15">
        <v>3</v>
      </c>
      <c r="C269" s="13">
        <v>60875</v>
      </c>
      <c r="D269" s="15">
        <v>2800</v>
      </c>
      <c r="E269" s="15">
        <v>2070</v>
      </c>
      <c r="F269" s="13">
        <v>19</v>
      </c>
      <c r="G269" s="14">
        <v>87.635000000000005</v>
      </c>
      <c r="H269" s="13">
        <v>62917</v>
      </c>
      <c r="I269" s="13"/>
      <c r="J269" s="13"/>
      <c r="K269" s="13"/>
      <c r="L269" s="13">
        <v>62939</v>
      </c>
      <c r="M269" s="13"/>
      <c r="O269" s="8" t="str">
        <f t="shared" si="40"/>
        <v/>
      </c>
      <c r="P269" s="8"/>
    </row>
    <row r="270" spans="1:51" x14ac:dyDescent="0.2">
      <c r="A270" s="13" t="s">
        <v>781</v>
      </c>
      <c r="B270" s="15">
        <v>3</v>
      </c>
      <c r="C270" s="13">
        <v>61881</v>
      </c>
      <c r="D270" s="15">
        <v>2800</v>
      </c>
      <c r="E270" s="15">
        <v>2070</v>
      </c>
      <c r="F270" s="13">
        <v>19</v>
      </c>
      <c r="G270" s="14">
        <v>87.635000000000005</v>
      </c>
      <c r="H270" s="13">
        <v>63369</v>
      </c>
      <c r="I270" s="13"/>
      <c r="J270" s="13"/>
      <c r="K270" s="13"/>
      <c r="L270" s="13">
        <v>63373</v>
      </c>
      <c r="M270" s="13"/>
      <c r="O270" s="8" t="str">
        <f t="shared" si="40"/>
        <v/>
      </c>
      <c r="P270" s="8"/>
    </row>
    <row r="271" spans="1:51" x14ac:dyDescent="0.2">
      <c r="A271" s="13" t="s">
        <v>782</v>
      </c>
      <c r="B271" s="15">
        <v>3</v>
      </c>
      <c r="C271" s="13">
        <v>62629</v>
      </c>
      <c r="D271" s="15">
        <v>2800</v>
      </c>
      <c r="E271" s="15">
        <v>2070</v>
      </c>
      <c r="F271" s="13">
        <v>19</v>
      </c>
      <c r="G271" s="14">
        <v>87.635000000000005</v>
      </c>
      <c r="H271" s="13">
        <v>43379</v>
      </c>
      <c r="I271" s="13"/>
      <c r="J271" s="13"/>
      <c r="K271" s="13"/>
      <c r="L271" s="13">
        <v>43375</v>
      </c>
      <c r="M271" s="13"/>
      <c r="O271" s="8" t="str">
        <f t="shared" si="40"/>
        <v/>
      </c>
      <c r="P271" s="8"/>
    </row>
    <row r="272" spans="1:51" x14ac:dyDescent="0.2">
      <c r="A272" s="13" t="s">
        <v>783</v>
      </c>
      <c r="B272" s="15">
        <v>3</v>
      </c>
      <c r="C272" s="13">
        <v>62640</v>
      </c>
      <c r="D272" s="15">
        <v>2800</v>
      </c>
      <c r="E272" s="15">
        <v>2070</v>
      </c>
      <c r="F272" s="13">
        <v>19</v>
      </c>
      <c r="G272" s="14">
        <v>87.635000000000005</v>
      </c>
      <c r="H272" s="13">
        <v>63059</v>
      </c>
      <c r="I272" s="13"/>
      <c r="J272" s="13"/>
      <c r="K272" s="13"/>
      <c r="L272" s="13">
        <v>63060</v>
      </c>
      <c r="M272" s="13"/>
      <c r="O272" s="8" t="str">
        <f t="shared" si="40"/>
        <v/>
      </c>
      <c r="P272" s="8"/>
    </row>
    <row r="273" spans="1:51" x14ac:dyDescent="0.2">
      <c r="A273" s="13" t="s">
        <v>784</v>
      </c>
      <c r="B273" s="15">
        <v>3</v>
      </c>
      <c r="C273" s="13">
        <v>62627</v>
      </c>
      <c r="D273" s="15">
        <v>2800</v>
      </c>
      <c r="E273" s="15">
        <v>2070</v>
      </c>
      <c r="F273" s="13">
        <v>19</v>
      </c>
      <c r="G273" s="14">
        <v>87.635000000000005</v>
      </c>
      <c r="H273" s="13"/>
      <c r="I273" s="13"/>
      <c r="J273" s="13"/>
      <c r="K273" s="13"/>
      <c r="L273" s="13"/>
      <c r="M273" s="13"/>
      <c r="O273" s="8" t="str">
        <f t="shared" si="40"/>
        <v/>
      </c>
      <c r="P273" s="8"/>
    </row>
    <row r="274" spans="1:51" x14ac:dyDescent="0.2">
      <c r="A274" s="13" t="s">
        <v>772</v>
      </c>
      <c r="B274" s="15">
        <v>3</v>
      </c>
      <c r="C274" s="13">
        <v>62634</v>
      </c>
      <c r="D274" s="15">
        <v>2800</v>
      </c>
      <c r="E274" s="15">
        <v>2070</v>
      </c>
      <c r="F274" s="13">
        <v>19</v>
      </c>
      <c r="G274" s="14">
        <v>87.635000000000005</v>
      </c>
      <c r="H274" s="13">
        <v>58753</v>
      </c>
      <c r="I274" s="13"/>
      <c r="J274" s="13"/>
      <c r="K274" s="13"/>
      <c r="L274" s="13"/>
      <c r="M274" s="13"/>
      <c r="O274" s="8" t="str">
        <f t="shared" si="40"/>
        <v/>
      </c>
      <c r="P274" s="8"/>
      <c r="AO274" s="8" t="str">
        <f t="shared" si="31"/>
        <v/>
      </c>
      <c r="AP274" s="8" t="str">
        <f t="shared" si="32"/>
        <v/>
      </c>
      <c r="AQ274" s="8" t="str">
        <f t="shared" si="33"/>
        <v/>
      </c>
      <c r="AS274" s="8" t="str">
        <f t="shared" si="34"/>
        <v/>
      </c>
      <c r="AT274" s="8" t="str">
        <f t="shared" si="35"/>
        <v/>
      </c>
      <c r="AU274" s="8" t="str">
        <f t="shared" si="36"/>
        <v/>
      </c>
      <c r="AW274" s="8" t="str">
        <f t="shared" si="37"/>
        <v/>
      </c>
      <c r="AX274" s="8" t="str">
        <f t="shared" si="38"/>
        <v/>
      </c>
      <c r="AY274" s="8" t="str">
        <f t="shared" si="39"/>
        <v/>
      </c>
    </row>
    <row r="275" spans="1:51" x14ac:dyDescent="0.2">
      <c r="A275" s="13" t="s">
        <v>785</v>
      </c>
      <c r="B275" s="15">
        <v>3</v>
      </c>
      <c r="C275" s="13">
        <v>62641</v>
      </c>
      <c r="D275" s="15">
        <v>2800</v>
      </c>
      <c r="E275" s="15">
        <v>2070</v>
      </c>
      <c r="F275" s="13">
        <v>19</v>
      </c>
      <c r="G275" s="14">
        <v>87.635000000000005</v>
      </c>
      <c r="H275" s="13">
        <v>63061</v>
      </c>
      <c r="I275" s="13"/>
      <c r="J275" s="13"/>
      <c r="K275" s="13"/>
      <c r="L275" s="13">
        <v>63062</v>
      </c>
      <c r="M275" s="13"/>
      <c r="O275" s="8" t="str">
        <f t="shared" si="40"/>
        <v/>
      </c>
      <c r="P275" s="8"/>
    </row>
    <row r="276" spans="1:51" x14ac:dyDescent="0.2">
      <c r="A276" s="13" t="s">
        <v>773</v>
      </c>
      <c r="B276" s="15">
        <v>3</v>
      </c>
      <c r="C276" s="13">
        <v>62631</v>
      </c>
      <c r="D276" s="15">
        <v>2800</v>
      </c>
      <c r="E276" s="15">
        <v>2070</v>
      </c>
      <c r="F276" s="13">
        <v>19</v>
      </c>
      <c r="G276" s="14">
        <v>87.635000000000005</v>
      </c>
      <c r="H276" s="13">
        <v>42454</v>
      </c>
      <c r="I276" s="13"/>
      <c r="J276" s="13"/>
      <c r="K276" s="13"/>
      <c r="L276" s="13">
        <v>40919</v>
      </c>
      <c r="M276" s="13"/>
      <c r="O276" s="8" t="str">
        <f t="shared" si="40"/>
        <v/>
      </c>
      <c r="P276" s="8"/>
      <c r="AO276" s="8" t="str">
        <f t="shared" si="31"/>
        <v/>
      </c>
      <c r="AP276" s="8" t="str">
        <f t="shared" si="32"/>
        <v/>
      </c>
      <c r="AQ276" s="8" t="str">
        <f t="shared" si="33"/>
        <v/>
      </c>
      <c r="AS276" s="8" t="str">
        <f t="shared" si="34"/>
        <v/>
      </c>
      <c r="AT276" s="8" t="str">
        <f t="shared" si="35"/>
        <v/>
      </c>
      <c r="AU276" s="8" t="str">
        <f t="shared" si="36"/>
        <v/>
      </c>
      <c r="AW276" s="8" t="str">
        <f t="shared" si="37"/>
        <v/>
      </c>
      <c r="AX276" s="8" t="str">
        <f t="shared" si="38"/>
        <v/>
      </c>
      <c r="AY276" s="8" t="str">
        <f t="shared" si="39"/>
        <v/>
      </c>
    </row>
    <row r="277" spans="1:51" x14ac:dyDescent="0.2">
      <c r="A277" s="13" t="s">
        <v>774</v>
      </c>
      <c r="B277" s="15">
        <v>3</v>
      </c>
      <c r="C277" s="13">
        <v>62637</v>
      </c>
      <c r="D277" s="15">
        <v>2800</v>
      </c>
      <c r="E277" s="15">
        <v>2070</v>
      </c>
      <c r="F277" s="13">
        <v>19</v>
      </c>
      <c r="G277" s="14">
        <v>87.635000000000005</v>
      </c>
      <c r="H277" s="13">
        <v>43377</v>
      </c>
      <c r="I277" s="13"/>
      <c r="J277" s="13"/>
      <c r="K277" s="13"/>
      <c r="L277" s="13">
        <v>40921</v>
      </c>
      <c r="M277" s="13"/>
      <c r="O277" s="8" t="str">
        <f t="shared" si="40"/>
        <v/>
      </c>
      <c r="P277" s="8"/>
      <c r="AO277" s="8" t="str">
        <f t="shared" si="31"/>
        <v/>
      </c>
      <c r="AP277" s="8" t="str">
        <f t="shared" si="32"/>
        <v/>
      </c>
      <c r="AQ277" s="8" t="str">
        <f t="shared" si="33"/>
        <v/>
      </c>
      <c r="AS277" s="8" t="str">
        <f t="shared" si="34"/>
        <v/>
      </c>
      <c r="AT277" s="8" t="str">
        <f t="shared" si="35"/>
        <v/>
      </c>
      <c r="AU277" s="8" t="str">
        <f t="shared" si="36"/>
        <v/>
      </c>
      <c r="AW277" s="8" t="str">
        <f t="shared" si="37"/>
        <v/>
      </c>
      <c r="AX277" s="8" t="str">
        <f t="shared" si="38"/>
        <v/>
      </c>
      <c r="AY277" s="8" t="str">
        <f t="shared" si="39"/>
        <v/>
      </c>
    </row>
    <row r="278" spans="1:51" x14ac:dyDescent="0.2">
      <c r="A278" s="18" t="s">
        <v>150</v>
      </c>
      <c r="B278" s="15"/>
      <c r="C278" s="13"/>
      <c r="D278" s="15"/>
      <c r="E278" s="15"/>
      <c r="F278" s="13"/>
      <c r="G278" s="14"/>
      <c r="H278" s="13"/>
      <c r="I278" s="13"/>
      <c r="J278" s="13"/>
      <c r="K278" s="13"/>
      <c r="L278" s="13"/>
      <c r="M278" s="13"/>
      <c r="O278" s="8" t="str">
        <f t="shared" si="40"/>
        <v/>
      </c>
      <c r="P278" s="8"/>
      <c r="AO278" s="8" t="str">
        <f t="shared" si="31"/>
        <v/>
      </c>
      <c r="AP278" s="8" t="str">
        <f t="shared" si="32"/>
        <v/>
      </c>
      <c r="AQ278" s="8" t="str">
        <f t="shared" si="33"/>
        <v/>
      </c>
      <c r="AS278" s="8" t="str">
        <f t="shared" si="34"/>
        <v/>
      </c>
      <c r="AT278" s="8" t="str">
        <f t="shared" si="35"/>
        <v/>
      </c>
      <c r="AU278" s="8" t="str">
        <f t="shared" si="36"/>
        <v/>
      </c>
      <c r="AW278" s="8" t="str">
        <f t="shared" si="37"/>
        <v/>
      </c>
      <c r="AX278" s="8" t="str">
        <f t="shared" si="38"/>
        <v/>
      </c>
      <c r="AY278" s="8" t="str">
        <f t="shared" si="39"/>
        <v/>
      </c>
    </row>
    <row r="279" spans="1:51" x14ac:dyDescent="0.2">
      <c r="A279" s="13" t="s">
        <v>374</v>
      </c>
      <c r="B279" s="15"/>
      <c r="C279" s="13"/>
      <c r="D279" s="15"/>
      <c r="E279" s="15"/>
      <c r="F279" s="13"/>
      <c r="G279" s="14"/>
      <c r="H279" s="13"/>
      <c r="I279" s="13"/>
      <c r="J279" s="13"/>
      <c r="K279" s="13"/>
      <c r="L279" s="13"/>
      <c r="M279" s="13"/>
      <c r="O279" s="8" t="str">
        <f t="shared" si="40"/>
        <v/>
      </c>
      <c r="P279" s="8"/>
      <c r="AO279" s="8" t="str">
        <f t="shared" si="31"/>
        <v/>
      </c>
      <c r="AP279" s="8" t="str">
        <f t="shared" si="32"/>
        <v/>
      </c>
      <c r="AQ279" s="8" t="str">
        <f t="shared" si="33"/>
        <v/>
      </c>
      <c r="AS279" s="8" t="str">
        <f t="shared" si="34"/>
        <v/>
      </c>
      <c r="AT279" s="8" t="str">
        <f t="shared" si="35"/>
        <v/>
      </c>
      <c r="AU279" s="8" t="str">
        <f t="shared" si="36"/>
        <v/>
      </c>
      <c r="AW279" s="8" t="str">
        <f t="shared" si="37"/>
        <v/>
      </c>
      <c r="AX279" s="8" t="str">
        <f t="shared" si="38"/>
        <v/>
      </c>
      <c r="AY279" s="8" t="str">
        <f t="shared" si="39"/>
        <v/>
      </c>
    </row>
    <row r="280" spans="1:51" x14ac:dyDescent="0.2">
      <c r="A280" s="13" t="s">
        <v>786</v>
      </c>
      <c r="B280" s="15">
        <v>3</v>
      </c>
      <c r="C280" s="13">
        <v>62809</v>
      </c>
      <c r="D280" s="15">
        <v>2800</v>
      </c>
      <c r="E280" s="15">
        <v>2070</v>
      </c>
      <c r="F280" s="13">
        <v>18</v>
      </c>
      <c r="G280" s="14">
        <v>70.94</v>
      </c>
      <c r="H280" s="13">
        <v>36365</v>
      </c>
      <c r="I280" s="13"/>
      <c r="J280" s="13"/>
      <c r="K280" s="13"/>
      <c r="L280" s="13">
        <v>63058</v>
      </c>
      <c r="M280" s="13"/>
      <c r="O280" s="8" t="str">
        <f t="shared" si="40"/>
        <v/>
      </c>
      <c r="P280" s="8"/>
      <c r="AO280" s="8" t="str">
        <f t="shared" si="31"/>
        <v/>
      </c>
      <c r="AP280" s="8" t="str">
        <f t="shared" si="32"/>
        <v/>
      </c>
      <c r="AQ280" s="8" t="str">
        <f t="shared" si="33"/>
        <v/>
      </c>
      <c r="AS280" s="8" t="str">
        <f t="shared" si="34"/>
        <v/>
      </c>
      <c r="AT280" s="8" t="str">
        <f t="shared" si="35"/>
        <v/>
      </c>
      <c r="AU280" s="8" t="str">
        <f t="shared" si="36"/>
        <v/>
      </c>
      <c r="AW280" s="8" t="str">
        <f t="shared" si="37"/>
        <v/>
      </c>
      <c r="AX280" s="8" t="str">
        <f t="shared" si="38"/>
        <v/>
      </c>
      <c r="AY280" s="8" t="str">
        <f t="shared" si="39"/>
        <v/>
      </c>
    </row>
    <row r="281" spans="1:51" x14ac:dyDescent="0.2">
      <c r="A281" s="13" t="s">
        <v>787</v>
      </c>
      <c r="B281" s="15">
        <v>3</v>
      </c>
      <c r="C281" s="13">
        <v>62806</v>
      </c>
      <c r="D281" s="15">
        <v>2800</v>
      </c>
      <c r="E281" s="15">
        <v>2070</v>
      </c>
      <c r="F281" s="13">
        <v>18</v>
      </c>
      <c r="G281" s="14">
        <v>70.94</v>
      </c>
      <c r="H281" s="13">
        <v>63059</v>
      </c>
      <c r="I281" s="13"/>
      <c r="J281" s="13"/>
      <c r="K281" s="13"/>
      <c r="L281" s="13">
        <v>63060</v>
      </c>
      <c r="M281" s="13"/>
      <c r="O281" s="8" t="str">
        <f t="shared" si="40"/>
        <v/>
      </c>
      <c r="P281" s="8"/>
      <c r="AO281" s="8" t="str">
        <f t="shared" si="31"/>
        <v/>
      </c>
      <c r="AP281" s="8" t="str">
        <f t="shared" si="32"/>
        <v/>
      </c>
      <c r="AQ281" s="8" t="str">
        <f t="shared" si="33"/>
        <v/>
      </c>
      <c r="AS281" s="8" t="str">
        <f t="shared" si="34"/>
        <v/>
      </c>
      <c r="AT281" s="8" t="str">
        <f t="shared" si="35"/>
        <v/>
      </c>
      <c r="AU281" s="8" t="str">
        <f t="shared" si="36"/>
        <v/>
      </c>
      <c r="AW281" s="8" t="str">
        <f t="shared" si="37"/>
        <v/>
      </c>
      <c r="AX281" s="8" t="str">
        <f t="shared" si="38"/>
        <v/>
      </c>
      <c r="AY281" s="8" t="str">
        <f t="shared" si="39"/>
        <v/>
      </c>
    </row>
    <row r="282" spans="1:51" x14ac:dyDescent="0.2">
      <c r="A282" s="13" t="s">
        <v>788</v>
      </c>
      <c r="B282" s="15">
        <v>3</v>
      </c>
      <c r="C282" s="13">
        <v>62807</v>
      </c>
      <c r="D282" s="15">
        <v>2800</v>
      </c>
      <c r="E282" s="15">
        <v>2070</v>
      </c>
      <c r="F282" s="13">
        <v>18</v>
      </c>
      <c r="G282" s="14">
        <v>70.94</v>
      </c>
      <c r="H282" s="13">
        <v>63061</v>
      </c>
      <c r="I282" s="13"/>
      <c r="J282" s="13"/>
      <c r="K282" s="13"/>
      <c r="L282" s="13">
        <v>63062</v>
      </c>
      <c r="M282" s="13"/>
      <c r="O282" s="8" t="str">
        <f t="shared" si="40"/>
        <v/>
      </c>
      <c r="P282" s="8"/>
      <c r="AO282" s="8" t="str">
        <f t="shared" si="31"/>
        <v/>
      </c>
      <c r="AP282" s="8" t="str">
        <f t="shared" si="32"/>
        <v/>
      </c>
      <c r="AQ282" s="8" t="str">
        <f t="shared" si="33"/>
        <v/>
      </c>
      <c r="AS282" s="8" t="str">
        <f t="shared" si="34"/>
        <v/>
      </c>
      <c r="AT282" s="8" t="str">
        <f t="shared" si="35"/>
        <v/>
      </c>
      <c r="AU282" s="8" t="str">
        <f t="shared" si="36"/>
        <v/>
      </c>
      <c r="AW282" s="8" t="str">
        <f t="shared" si="37"/>
        <v/>
      </c>
      <c r="AX282" s="8" t="str">
        <f t="shared" si="38"/>
        <v/>
      </c>
      <c r="AY282" s="8" t="str">
        <f t="shared" si="39"/>
        <v/>
      </c>
    </row>
    <row r="283" spans="1:51" x14ac:dyDescent="0.2">
      <c r="A283" s="13" t="s">
        <v>789</v>
      </c>
      <c r="B283" s="15">
        <v>3</v>
      </c>
      <c r="C283" s="13">
        <v>62808</v>
      </c>
      <c r="D283" s="15">
        <v>2800</v>
      </c>
      <c r="E283" s="15">
        <v>2070</v>
      </c>
      <c r="F283" s="13">
        <v>18</v>
      </c>
      <c r="G283" s="14">
        <v>70.94</v>
      </c>
      <c r="H283" s="13">
        <v>43377</v>
      </c>
      <c r="I283" s="13"/>
      <c r="J283" s="13"/>
      <c r="K283" s="13"/>
      <c r="L283" s="13">
        <v>40921</v>
      </c>
      <c r="M283" s="13"/>
      <c r="O283" s="8" t="str">
        <f t="shared" si="40"/>
        <v/>
      </c>
      <c r="P283" s="8"/>
      <c r="AO283" s="8" t="str">
        <f t="shared" si="31"/>
        <v/>
      </c>
      <c r="AP283" s="8" t="str">
        <f t="shared" si="32"/>
        <v/>
      </c>
      <c r="AQ283" s="8" t="str">
        <f t="shared" si="33"/>
        <v/>
      </c>
      <c r="AS283" s="8" t="str">
        <f t="shared" si="34"/>
        <v/>
      </c>
      <c r="AT283" s="8" t="str">
        <f t="shared" si="35"/>
        <v/>
      </c>
      <c r="AU283" s="8" t="str">
        <f t="shared" si="36"/>
        <v/>
      </c>
      <c r="AW283" s="8" t="str">
        <f t="shared" si="37"/>
        <v/>
      </c>
      <c r="AX283" s="8" t="str">
        <f t="shared" si="38"/>
        <v/>
      </c>
      <c r="AY283" s="8" t="str">
        <f t="shared" si="39"/>
        <v/>
      </c>
    </row>
    <row r="284" spans="1:51" x14ac:dyDescent="0.2">
      <c r="A284" s="18" t="s">
        <v>636</v>
      </c>
      <c r="B284" s="15"/>
      <c r="C284" s="13"/>
      <c r="D284" s="15"/>
      <c r="E284" s="15"/>
      <c r="F284" s="13"/>
      <c r="G284" s="14"/>
      <c r="H284" s="13"/>
      <c r="I284" s="13"/>
      <c r="J284" s="13"/>
      <c r="K284" s="13"/>
      <c r="L284" s="13"/>
      <c r="M284" s="13"/>
      <c r="O284" s="8" t="str">
        <f t="shared" si="40"/>
        <v/>
      </c>
      <c r="P284" s="8"/>
      <c r="AO284" s="8" t="str">
        <f t="shared" si="31"/>
        <v/>
      </c>
      <c r="AP284" s="8" t="str">
        <f t="shared" si="32"/>
        <v/>
      </c>
      <c r="AQ284" s="8" t="str">
        <f t="shared" si="33"/>
        <v/>
      </c>
      <c r="AS284" s="8" t="str">
        <f t="shared" si="34"/>
        <v/>
      </c>
      <c r="AT284" s="8" t="str">
        <f t="shared" si="35"/>
        <v/>
      </c>
      <c r="AU284" s="8" t="str">
        <f t="shared" si="36"/>
        <v/>
      </c>
      <c r="AW284" s="8" t="str">
        <f t="shared" si="37"/>
        <v/>
      </c>
      <c r="AX284" s="8" t="str">
        <f t="shared" si="38"/>
        <v/>
      </c>
      <c r="AY284" s="8" t="str">
        <f t="shared" si="39"/>
        <v/>
      </c>
    </row>
    <row r="285" spans="1:51" x14ac:dyDescent="0.2">
      <c r="A285" s="13" t="s">
        <v>373</v>
      </c>
      <c r="B285" s="15"/>
      <c r="C285" s="13"/>
      <c r="D285" s="15"/>
      <c r="E285" s="15"/>
      <c r="F285" s="13"/>
      <c r="G285" s="14"/>
      <c r="H285" s="13"/>
      <c r="I285" s="13"/>
      <c r="J285" s="13"/>
      <c r="K285" s="13"/>
      <c r="L285" s="13"/>
      <c r="M285" s="13"/>
      <c r="O285" s="8" t="str">
        <f t="shared" si="40"/>
        <v/>
      </c>
      <c r="P285" s="8"/>
      <c r="AO285" s="8" t="str">
        <f t="shared" si="31"/>
        <v/>
      </c>
      <c r="AP285" s="8" t="str">
        <f t="shared" si="32"/>
        <v/>
      </c>
      <c r="AQ285" s="8" t="str">
        <f t="shared" si="33"/>
        <v/>
      </c>
      <c r="AS285" s="8" t="str">
        <f t="shared" si="34"/>
        <v/>
      </c>
      <c r="AT285" s="8" t="str">
        <f t="shared" si="35"/>
        <v/>
      </c>
      <c r="AU285" s="8" t="str">
        <f t="shared" si="36"/>
        <v/>
      </c>
      <c r="AW285" s="8" t="str">
        <f t="shared" si="37"/>
        <v/>
      </c>
      <c r="AX285" s="8" t="str">
        <f t="shared" si="38"/>
        <v/>
      </c>
      <c r="AY285" s="8" t="str">
        <f t="shared" si="39"/>
        <v/>
      </c>
    </row>
    <row r="286" spans="1:51" x14ac:dyDescent="0.2">
      <c r="A286" s="13" t="s">
        <v>790</v>
      </c>
      <c r="B286" s="15">
        <v>1</v>
      </c>
      <c r="C286" s="13">
        <v>62803</v>
      </c>
      <c r="D286" s="15">
        <v>2800</v>
      </c>
      <c r="E286" s="15">
        <v>2070</v>
      </c>
      <c r="F286" s="13">
        <v>18</v>
      </c>
      <c r="G286" s="14">
        <v>70.94</v>
      </c>
      <c r="H286" s="13">
        <v>54089</v>
      </c>
      <c r="I286" s="13"/>
      <c r="J286" s="13"/>
      <c r="K286" s="13"/>
      <c r="L286" s="13">
        <v>56230</v>
      </c>
      <c r="M286" s="13"/>
      <c r="O286" s="8" t="str">
        <f t="shared" si="40"/>
        <v/>
      </c>
      <c r="P286" s="8"/>
      <c r="AO286" s="8" t="str">
        <f t="shared" si="31"/>
        <v/>
      </c>
      <c r="AP286" s="8" t="str">
        <f t="shared" si="32"/>
        <v/>
      </c>
      <c r="AQ286" s="8" t="str">
        <f t="shared" si="33"/>
        <v/>
      </c>
      <c r="AS286" s="8" t="str">
        <f t="shared" si="34"/>
        <v/>
      </c>
      <c r="AT286" s="8" t="str">
        <f t="shared" si="35"/>
        <v/>
      </c>
      <c r="AU286" s="8" t="str">
        <f t="shared" si="36"/>
        <v/>
      </c>
      <c r="AW286" s="8" t="str">
        <f t="shared" si="37"/>
        <v/>
      </c>
      <c r="AX286" s="8" t="str">
        <f t="shared" si="38"/>
        <v/>
      </c>
      <c r="AY286" s="8" t="str">
        <f t="shared" si="39"/>
        <v/>
      </c>
    </row>
    <row r="287" spans="1:51" x14ac:dyDescent="0.2">
      <c r="A287" s="13" t="s">
        <v>791</v>
      </c>
      <c r="B287" s="15">
        <v>1</v>
      </c>
      <c r="C287" s="13">
        <v>62798</v>
      </c>
      <c r="D287" s="15">
        <v>2800</v>
      </c>
      <c r="E287" s="15">
        <v>2070</v>
      </c>
      <c r="F287" s="13">
        <v>18</v>
      </c>
      <c r="G287" s="14">
        <v>70.94</v>
      </c>
      <c r="H287" s="13">
        <v>58516</v>
      </c>
      <c r="I287" s="13"/>
      <c r="J287" s="13"/>
      <c r="K287" s="13"/>
      <c r="L287" s="13">
        <v>60588</v>
      </c>
      <c r="M287" s="13"/>
      <c r="O287" s="8" t="str">
        <f t="shared" si="40"/>
        <v/>
      </c>
      <c r="P287" s="8"/>
      <c r="AO287" s="8" t="str">
        <f t="shared" si="31"/>
        <v/>
      </c>
      <c r="AP287" s="8" t="str">
        <f t="shared" si="32"/>
        <v/>
      </c>
      <c r="AQ287" s="8" t="str">
        <f t="shared" si="33"/>
        <v/>
      </c>
      <c r="AS287" s="8" t="str">
        <f t="shared" si="34"/>
        <v/>
      </c>
      <c r="AT287" s="8" t="str">
        <f t="shared" si="35"/>
        <v/>
      </c>
      <c r="AU287" s="8" t="str">
        <f t="shared" si="36"/>
        <v/>
      </c>
      <c r="AW287" s="8" t="str">
        <f t="shared" si="37"/>
        <v/>
      </c>
      <c r="AX287" s="8" t="str">
        <f t="shared" si="38"/>
        <v/>
      </c>
      <c r="AY287" s="8" t="str">
        <f t="shared" si="39"/>
        <v/>
      </c>
    </row>
    <row r="288" spans="1:51" x14ac:dyDescent="0.2">
      <c r="A288" s="13" t="s">
        <v>792</v>
      </c>
      <c r="B288" s="15">
        <v>1</v>
      </c>
      <c r="C288" s="13">
        <v>62799</v>
      </c>
      <c r="D288" s="15">
        <v>2800</v>
      </c>
      <c r="E288" s="15">
        <v>2070</v>
      </c>
      <c r="F288" s="13">
        <v>18</v>
      </c>
      <c r="G288" s="14">
        <v>70.94</v>
      </c>
      <c r="H288" s="13">
        <v>58529</v>
      </c>
      <c r="I288" s="13"/>
      <c r="J288" s="13"/>
      <c r="K288" s="13"/>
      <c r="L288" s="13">
        <v>60844</v>
      </c>
      <c r="M288" s="13"/>
      <c r="O288" s="8" t="str">
        <f t="shared" si="40"/>
        <v/>
      </c>
      <c r="P288" s="8"/>
      <c r="AO288" s="8" t="str">
        <f t="shared" si="31"/>
        <v/>
      </c>
      <c r="AP288" s="8" t="str">
        <f t="shared" si="32"/>
        <v/>
      </c>
      <c r="AQ288" s="8" t="str">
        <f t="shared" si="33"/>
        <v/>
      </c>
      <c r="AS288" s="8" t="str">
        <f t="shared" si="34"/>
        <v/>
      </c>
      <c r="AT288" s="8" t="str">
        <f t="shared" si="35"/>
        <v/>
      </c>
      <c r="AU288" s="8" t="str">
        <f t="shared" si="36"/>
        <v/>
      </c>
      <c r="AW288" s="8" t="str">
        <f t="shared" si="37"/>
        <v/>
      </c>
      <c r="AX288" s="8" t="str">
        <f t="shared" si="38"/>
        <v/>
      </c>
      <c r="AY288" s="8" t="str">
        <f t="shared" si="39"/>
        <v/>
      </c>
    </row>
    <row r="289" spans="1:51" x14ac:dyDescent="0.2">
      <c r="A289" s="13" t="s">
        <v>793</v>
      </c>
      <c r="B289" s="15">
        <v>1</v>
      </c>
      <c r="C289" s="13">
        <v>62800</v>
      </c>
      <c r="D289" s="15">
        <v>2800</v>
      </c>
      <c r="E289" s="15">
        <v>2070</v>
      </c>
      <c r="F289" s="13">
        <v>18</v>
      </c>
      <c r="G289" s="14">
        <v>70.94</v>
      </c>
      <c r="H289" s="13">
        <v>58598</v>
      </c>
      <c r="I289" s="13"/>
      <c r="J289" s="13"/>
      <c r="K289" s="13"/>
      <c r="L289" s="13">
        <v>62026</v>
      </c>
      <c r="M289" s="13"/>
      <c r="O289" s="8" t="str">
        <f t="shared" si="40"/>
        <v/>
      </c>
      <c r="P289" s="8"/>
      <c r="AO289" s="8" t="str">
        <f t="shared" si="31"/>
        <v/>
      </c>
      <c r="AP289" s="8" t="str">
        <f t="shared" si="32"/>
        <v/>
      </c>
      <c r="AQ289" s="8" t="str">
        <f t="shared" si="33"/>
        <v/>
      </c>
      <c r="AS289" s="8" t="str">
        <f t="shared" si="34"/>
        <v/>
      </c>
      <c r="AT289" s="8" t="str">
        <f t="shared" si="35"/>
        <v/>
      </c>
      <c r="AU289" s="8" t="str">
        <f t="shared" si="36"/>
        <v/>
      </c>
      <c r="AW289" s="8" t="str">
        <f t="shared" si="37"/>
        <v/>
      </c>
      <c r="AX289" s="8" t="str">
        <f t="shared" si="38"/>
        <v/>
      </c>
      <c r="AY289" s="8" t="str">
        <f t="shared" si="39"/>
        <v/>
      </c>
    </row>
    <row r="290" spans="1:51" x14ac:dyDescent="0.2">
      <c r="A290" s="13" t="s">
        <v>794</v>
      </c>
      <c r="B290" s="15">
        <v>1</v>
      </c>
      <c r="C290" s="13">
        <v>62801</v>
      </c>
      <c r="D290" s="15">
        <v>2800</v>
      </c>
      <c r="E290" s="15">
        <v>2070</v>
      </c>
      <c r="F290" s="13">
        <v>18</v>
      </c>
      <c r="G290" s="14">
        <v>70.94</v>
      </c>
      <c r="H290" s="13">
        <v>54092</v>
      </c>
      <c r="I290" s="13"/>
      <c r="J290" s="13"/>
      <c r="K290" s="13"/>
      <c r="L290" s="13">
        <v>56306</v>
      </c>
      <c r="M290" s="13"/>
      <c r="O290" s="8" t="str">
        <f t="shared" si="40"/>
        <v/>
      </c>
      <c r="P290" s="8"/>
      <c r="AO290" s="8" t="str">
        <f t="shared" si="31"/>
        <v/>
      </c>
      <c r="AP290" s="8" t="str">
        <f t="shared" si="32"/>
        <v/>
      </c>
      <c r="AQ290" s="8" t="str">
        <f t="shared" si="33"/>
        <v/>
      </c>
      <c r="AS290" s="8" t="str">
        <f t="shared" si="34"/>
        <v/>
      </c>
      <c r="AT290" s="8" t="str">
        <f t="shared" si="35"/>
        <v/>
      </c>
      <c r="AU290" s="8" t="str">
        <f t="shared" si="36"/>
        <v/>
      </c>
      <c r="AW290" s="8" t="str">
        <f t="shared" si="37"/>
        <v/>
      </c>
      <c r="AX290" s="8" t="str">
        <f t="shared" si="38"/>
        <v/>
      </c>
      <c r="AY290" s="8" t="str">
        <f t="shared" si="39"/>
        <v/>
      </c>
    </row>
    <row r="291" spans="1:51" x14ac:dyDescent="0.2">
      <c r="A291" s="13" t="s">
        <v>795</v>
      </c>
      <c r="B291" s="15">
        <v>1</v>
      </c>
      <c r="C291" s="13">
        <v>62802</v>
      </c>
      <c r="D291" s="15">
        <v>2800</v>
      </c>
      <c r="E291" s="15">
        <v>2070</v>
      </c>
      <c r="F291" s="13">
        <v>18</v>
      </c>
      <c r="G291" s="14">
        <v>70.94</v>
      </c>
      <c r="H291" s="13">
        <v>54087</v>
      </c>
      <c r="I291" s="13"/>
      <c r="J291" s="13"/>
      <c r="K291" s="13"/>
      <c r="L291" s="13">
        <v>56302</v>
      </c>
      <c r="M291" s="13"/>
      <c r="O291" s="8" t="str">
        <f t="shared" si="40"/>
        <v/>
      </c>
      <c r="P291" s="8"/>
      <c r="AO291" s="8" t="str">
        <f t="shared" si="31"/>
        <v/>
      </c>
      <c r="AP291" s="8" t="str">
        <f t="shared" si="32"/>
        <v/>
      </c>
      <c r="AQ291" s="8" t="str">
        <f t="shared" si="33"/>
        <v/>
      </c>
      <c r="AS291" s="8" t="str">
        <f t="shared" si="34"/>
        <v/>
      </c>
      <c r="AT291" s="8" t="str">
        <f t="shared" si="35"/>
        <v/>
      </c>
      <c r="AU291" s="8" t="str">
        <f t="shared" si="36"/>
        <v/>
      </c>
      <c r="AW291" s="8" t="str">
        <f t="shared" si="37"/>
        <v/>
      </c>
      <c r="AX291" s="8" t="str">
        <f t="shared" si="38"/>
        <v/>
      </c>
      <c r="AY291" s="8" t="str">
        <f t="shared" si="39"/>
        <v/>
      </c>
    </row>
    <row r="292" spans="1:51" x14ac:dyDescent="0.2">
      <c r="A292" s="18" t="s">
        <v>637</v>
      </c>
      <c r="B292" s="15"/>
      <c r="C292" s="15"/>
      <c r="D292" s="15"/>
      <c r="E292" s="15"/>
      <c r="F292" s="13"/>
      <c r="G292" s="14"/>
      <c r="H292" s="13"/>
      <c r="I292" s="13"/>
      <c r="J292" s="13"/>
      <c r="K292" s="13"/>
      <c r="L292" s="13"/>
      <c r="M292" s="13"/>
      <c r="O292" s="8" t="str">
        <f t="shared" si="40"/>
        <v/>
      </c>
      <c r="P292" s="8"/>
      <c r="AO292" s="8" t="str">
        <f t="shared" si="31"/>
        <v/>
      </c>
      <c r="AP292" s="8" t="str">
        <f t="shared" si="32"/>
        <v/>
      </c>
      <c r="AQ292" s="8" t="str">
        <f t="shared" si="33"/>
        <v/>
      </c>
      <c r="AS292" s="8" t="str">
        <f t="shared" si="34"/>
        <v/>
      </c>
      <c r="AT292" s="8" t="str">
        <f t="shared" si="35"/>
        <v/>
      </c>
      <c r="AU292" s="8" t="str">
        <f t="shared" si="36"/>
        <v/>
      </c>
      <c r="AW292" s="8" t="str">
        <f t="shared" si="37"/>
        <v/>
      </c>
      <c r="AX292" s="8" t="str">
        <f t="shared" si="38"/>
        <v/>
      </c>
      <c r="AY292" s="8" t="str">
        <f t="shared" si="39"/>
        <v/>
      </c>
    </row>
    <row r="293" spans="1:51" ht="13.5" customHeight="1" x14ac:dyDescent="0.2">
      <c r="A293" s="15" t="s">
        <v>136</v>
      </c>
      <c r="B293" s="15"/>
      <c r="C293" s="15"/>
      <c r="D293" s="15"/>
      <c r="E293" s="15"/>
      <c r="F293" s="13"/>
      <c r="G293" s="14"/>
      <c r="H293" s="13"/>
      <c r="I293" s="13"/>
      <c r="J293" s="13"/>
      <c r="K293" s="13"/>
      <c r="L293" s="13"/>
      <c r="M293" s="13"/>
      <c r="O293" s="8" t="str">
        <f t="shared" si="40"/>
        <v/>
      </c>
      <c r="P293" s="8"/>
      <c r="AO293" s="8" t="str">
        <f t="shared" si="31"/>
        <v/>
      </c>
      <c r="AP293" s="8" t="str">
        <f t="shared" si="32"/>
        <v/>
      </c>
      <c r="AQ293" s="8" t="str">
        <f t="shared" si="33"/>
        <v/>
      </c>
      <c r="AS293" s="8" t="str">
        <f t="shared" si="34"/>
        <v/>
      </c>
      <c r="AT293" s="8" t="str">
        <f t="shared" si="35"/>
        <v/>
      </c>
      <c r="AU293" s="8" t="str">
        <f t="shared" si="36"/>
        <v/>
      </c>
      <c r="AW293" s="8" t="str">
        <f t="shared" si="37"/>
        <v/>
      </c>
      <c r="AX293" s="8" t="str">
        <f t="shared" si="38"/>
        <v/>
      </c>
      <c r="AY293" s="8" t="str">
        <f t="shared" si="39"/>
        <v/>
      </c>
    </row>
    <row r="294" spans="1:51" x14ac:dyDescent="0.2">
      <c r="A294" s="13" t="s">
        <v>387</v>
      </c>
      <c r="B294" s="15">
        <v>3</v>
      </c>
      <c r="C294" s="13">
        <v>46555</v>
      </c>
      <c r="D294" s="15">
        <v>2800</v>
      </c>
      <c r="E294" s="15">
        <v>2070</v>
      </c>
      <c r="F294" s="13">
        <v>18</v>
      </c>
      <c r="G294" s="14">
        <v>71.349999999999994</v>
      </c>
      <c r="H294" s="13">
        <v>46645</v>
      </c>
      <c r="I294" s="13"/>
      <c r="J294" s="13"/>
      <c r="K294" s="13"/>
      <c r="L294" s="13">
        <v>49057</v>
      </c>
      <c r="M294" s="13"/>
      <c r="O294" s="8" t="str">
        <f t="shared" si="40"/>
        <v/>
      </c>
      <c r="P294" s="8"/>
      <c r="AO294" s="8" t="str">
        <f t="shared" si="31"/>
        <v/>
      </c>
      <c r="AP294" s="8" t="str">
        <f t="shared" si="32"/>
        <v/>
      </c>
      <c r="AQ294" s="8" t="str">
        <f t="shared" si="33"/>
        <v/>
      </c>
      <c r="AS294" s="8" t="str">
        <f t="shared" si="34"/>
        <v/>
      </c>
      <c r="AT294" s="8" t="str">
        <f t="shared" si="35"/>
        <v/>
      </c>
      <c r="AU294" s="8" t="str">
        <f t="shared" si="36"/>
        <v/>
      </c>
      <c r="AW294" s="8" t="str">
        <f t="shared" si="37"/>
        <v/>
      </c>
      <c r="AX294" s="8" t="str">
        <f t="shared" si="38"/>
        <v/>
      </c>
      <c r="AY294" s="8" t="str">
        <f t="shared" si="39"/>
        <v/>
      </c>
    </row>
    <row r="295" spans="1:51" x14ac:dyDescent="0.2">
      <c r="A295" s="13" t="s">
        <v>388</v>
      </c>
      <c r="B295" s="15">
        <v>3</v>
      </c>
      <c r="C295" s="13">
        <v>46557</v>
      </c>
      <c r="D295" s="15">
        <v>2800</v>
      </c>
      <c r="E295" s="15">
        <v>2070</v>
      </c>
      <c r="F295" s="13">
        <v>18</v>
      </c>
      <c r="G295" s="14">
        <v>71.349999999999994</v>
      </c>
      <c r="H295" s="13">
        <v>46650</v>
      </c>
      <c r="I295" s="13"/>
      <c r="J295" s="13"/>
      <c r="K295" s="13"/>
      <c r="L295" s="13">
        <v>49058</v>
      </c>
      <c r="M295" s="13"/>
      <c r="O295" s="8" t="str">
        <f t="shared" si="40"/>
        <v/>
      </c>
      <c r="P295" s="8"/>
      <c r="AO295" s="8" t="str">
        <f t="shared" si="31"/>
        <v/>
      </c>
      <c r="AP295" s="8" t="str">
        <f t="shared" si="32"/>
        <v/>
      </c>
      <c r="AQ295" s="8" t="str">
        <f t="shared" si="33"/>
        <v/>
      </c>
      <c r="AS295" s="8" t="str">
        <f t="shared" si="34"/>
        <v/>
      </c>
      <c r="AT295" s="8" t="str">
        <f t="shared" si="35"/>
        <v/>
      </c>
      <c r="AU295" s="8" t="str">
        <f t="shared" si="36"/>
        <v/>
      </c>
      <c r="AW295" s="8" t="str">
        <f t="shared" si="37"/>
        <v/>
      </c>
      <c r="AX295" s="8" t="str">
        <f t="shared" si="38"/>
        <v/>
      </c>
      <c r="AY295" s="8" t="str">
        <f t="shared" si="39"/>
        <v/>
      </c>
    </row>
    <row r="296" spans="1:51" x14ac:dyDescent="0.2">
      <c r="A296" s="13" t="s">
        <v>389</v>
      </c>
      <c r="B296" s="15">
        <v>3</v>
      </c>
      <c r="C296" s="13">
        <v>46558</v>
      </c>
      <c r="D296" s="15">
        <v>2800</v>
      </c>
      <c r="E296" s="15">
        <v>2070</v>
      </c>
      <c r="F296" s="13">
        <v>18</v>
      </c>
      <c r="G296" s="14">
        <v>71.349999999999994</v>
      </c>
      <c r="H296" s="13">
        <v>46651</v>
      </c>
      <c r="I296" s="13"/>
      <c r="J296" s="13"/>
      <c r="K296" s="13"/>
      <c r="L296" s="13">
        <v>49060</v>
      </c>
      <c r="M296" s="13"/>
      <c r="O296" s="8" t="str">
        <f t="shared" si="40"/>
        <v/>
      </c>
      <c r="P296" s="8"/>
      <c r="AO296" s="8" t="str">
        <f t="shared" si="31"/>
        <v/>
      </c>
      <c r="AP296" s="8" t="str">
        <f t="shared" si="32"/>
        <v/>
      </c>
      <c r="AQ296" s="8" t="str">
        <f t="shared" si="33"/>
        <v/>
      </c>
      <c r="AS296" s="8" t="str">
        <f t="shared" si="34"/>
        <v/>
      </c>
      <c r="AT296" s="8" t="str">
        <f t="shared" si="35"/>
        <v/>
      </c>
      <c r="AU296" s="8" t="str">
        <f t="shared" si="36"/>
        <v/>
      </c>
      <c r="AW296" s="8" t="str">
        <f t="shared" si="37"/>
        <v/>
      </c>
      <c r="AX296" s="8" t="str">
        <f t="shared" si="38"/>
        <v/>
      </c>
      <c r="AY296" s="8" t="str">
        <f t="shared" si="39"/>
        <v/>
      </c>
    </row>
    <row r="297" spans="1:51" x14ac:dyDescent="0.2">
      <c r="A297" s="13" t="s">
        <v>384</v>
      </c>
      <c r="B297" s="15">
        <v>3</v>
      </c>
      <c r="C297" s="13">
        <v>53983</v>
      </c>
      <c r="D297" s="15">
        <v>2800</v>
      </c>
      <c r="E297" s="15">
        <v>2070</v>
      </c>
      <c r="F297" s="13">
        <v>18</v>
      </c>
      <c r="G297" s="14">
        <v>71.349999999999994</v>
      </c>
      <c r="H297" s="13">
        <v>53987</v>
      </c>
      <c r="I297" s="13"/>
      <c r="J297" s="13"/>
      <c r="K297" s="13"/>
      <c r="L297" s="13">
        <v>54577</v>
      </c>
      <c r="M297" s="13"/>
      <c r="O297" s="8" t="str">
        <f t="shared" si="40"/>
        <v/>
      </c>
      <c r="P297" s="8"/>
      <c r="AO297" s="8" t="str">
        <f t="shared" si="31"/>
        <v/>
      </c>
      <c r="AP297" s="8" t="str">
        <f t="shared" si="32"/>
        <v/>
      </c>
      <c r="AQ297" s="8" t="str">
        <f t="shared" si="33"/>
        <v/>
      </c>
      <c r="AS297" s="8" t="str">
        <f t="shared" si="34"/>
        <v/>
      </c>
      <c r="AT297" s="8" t="str">
        <f t="shared" si="35"/>
        <v/>
      </c>
      <c r="AU297" s="8" t="str">
        <f t="shared" si="36"/>
        <v/>
      </c>
      <c r="AW297" s="8" t="str">
        <f t="shared" si="37"/>
        <v/>
      </c>
      <c r="AX297" s="8" t="str">
        <f t="shared" si="38"/>
        <v/>
      </c>
      <c r="AY297" s="8" t="str">
        <f t="shared" si="39"/>
        <v/>
      </c>
    </row>
    <row r="298" spans="1:51" x14ac:dyDescent="0.2">
      <c r="A298" s="13" t="s">
        <v>391</v>
      </c>
      <c r="B298" s="15">
        <v>3</v>
      </c>
      <c r="C298" s="13">
        <v>56789</v>
      </c>
      <c r="D298" s="15">
        <v>2800</v>
      </c>
      <c r="E298" s="15">
        <v>2070</v>
      </c>
      <c r="F298" s="13">
        <v>18</v>
      </c>
      <c r="G298" s="14">
        <v>71.349999999999994</v>
      </c>
      <c r="H298" s="13">
        <v>56715</v>
      </c>
      <c r="I298" s="13"/>
      <c r="J298" s="13"/>
      <c r="K298" s="13"/>
      <c r="L298" s="13">
        <v>63127</v>
      </c>
      <c r="M298" s="13"/>
      <c r="O298" s="8" t="str">
        <f t="shared" si="40"/>
        <v/>
      </c>
      <c r="P298" s="8"/>
      <c r="AO298" s="8" t="str">
        <f t="shared" ref="AO298:AO358" si="41">IF(W298&lt;&gt;"",O298,"")</f>
        <v/>
      </c>
      <c r="AP298" s="8" t="str">
        <f t="shared" ref="AP298:AP358" si="42">IF(W298&lt;&gt;"",V298,"")</f>
        <v/>
      </c>
      <c r="AQ298" s="8" t="str">
        <f t="shared" ref="AQ298:AQ358" si="43">IF(W298&lt;&gt;"",W298,"")</f>
        <v/>
      </c>
      <c r="AS298" s="8" t="str">
        <f t="shared" ref="AS298:AS358" si="44">IF(Y298&lt;&gt;"",O298,"")</f>
        <v/>
      </c>
      <c r="AT298" s="8" t="str">
        <f t="shared" ref="AT298:AT358" si="45">IF(Y298&lt;&gt;"",X298,"")</f>
        <v/>
      </c>
      <c r="AU298" s="8" t="str">
        <f t="shared" ref="AU298:AU358" si="46">IF(Y298&lt;&gt;"",Y298,"")</f>
        <v/>
      </c>
      <c r="AW298" s="8" t="str">
        <f t="shared" ref="AW298:AW358" si="47">IF(AA298&lt;&gt;"",O298,"")</f>
        <v/>
      </c>
      <c r="AX298" s="8" t="str">
        <f t="shared" ref="AX298:AX358" si="48">IF(AA298&lt;&gt;"",Z298,"")</f>
        <v/>
      </c>
      <c r="AY298" s="8" t="str">
        <f t="shared" ref="AY298:AY358" si="49">IF(AA298&lt;&gt;"",AA298,"")</f>
        <v/>
      </c>
    </row>
    <row r="299" spans="1:51" x14ac:dyDescent="0.2">
      <c r="A299" s="13" t="s">
        <v>390</v>
      </c>
      <c r="B299" s="15">
        <v>3</v>
      </c>
      <c r="C299" s="13">
        <v>46561</v>
      </c>
      <c r="D299" s="15">
        <v>2800</v>
      </c>
      <c r="E299" s="15">
        <v>2070</v>
      </c>
      <c r="F299" s="13">
        <v>18</v>
      </c>
      <c r="G299" s="14">
        <v>71.349999999999994</v>
      </c>
      <c r="H299" s="13">
        <v>46654</v>
      </c>
      <c r="I299" s="13"/>
      <c r="J299" s="13"/>
      <c r="K299" s="13"/>
      <c r="L299" s="13">
        <v>49066</v>
      </c>
      <c r="M299" s="13"/>
      <c r="O299" s="8" t="str">
        <f t="shared" si="40"/>
        <v/>
      </c>
      <c r="P299" s="8"/>
      <c r="AO299" s="8" t="str">
        <f t="shared" si="41"/>
        <v/>
      </c>
      <c r="AP299" s="8" t="str">
        <f t="shared" si="42"/>
        <v/>
      </c>
      <c r="AQ299" s="8" t="str">
        <f t="shared" si="43"/>
        <v/>
      </c>
      <c r="AS299" s="8" t="str">
        <f t="shared" si="44"/>
        <v/>
      </c>
      <c r="AT299" s="8" t="str">
        <f t="shared" si="45"/>
        <v/>
      </c>
      <c r="AU299" s="8" t="str">
        <f t="shared" si="46"/>
        <v/>
      </c>
      <c r="AW299" s="8" t="str">
        <f t="shared" si="47"/>
        <v/>
      </c>
      <c r="AX299" s="8" t="str">
        <f t="shared" si="48"/>
        <v/>
      </c>
      <c r="AY299" s="8" t="str">
        <f t="shared" si="49"/>
        <v/>
      </c>
    </row>
    <row r="300" spans="1:51" x14ac:dyDescent="0.2">
      <c r="A300" s="13" t="s">
        <v>378</v>
      </c>
      <c r="B300" s="15">
        <v>3</v>
      </c>
      <c r="C300" s="13">
        <v>57866</v>
      </c>
      <c r="D300" s="15">
        <v>3050</v>
      </c>
      <c r="E300" s="15">
        <v>1300</v>
      </c>
      <c r="F300" s="13">
        <v>19</v>
      </c>
      <c r="G300" s="14">
        <v>54.79</v>
      </c>
      <c r="H300" s="13">
        <v>59017</v>
      </c>
      <c r="I300" s="13"/>
      <c r="J300" s="13"/>
      <c r="K300" s="13"/>
      <c r="L300" s="13">
        <v>60677</v>
      </c>
      <c r="M300" s="13"/>
      <c r="O300" s="8" t="str">
        <f t="shared" si="40"/>
        <v/>
      </c>
      <c r="P300" s="8"/>
      <c r="AO300" s="8" t="str">
        <f t="shared" si="41"/>
        <v/>
      </c>
      <c r="AP300" s="8" t="str">
        <f t="shared" si="42"/>
        <v/>
      </c>
      <c r="AQ300" s="8" t="str">
        <f t="shared" si="43"/>
        <v/>
      </c>
      <c r="AS300" s="8" t="str">
        <f t="shared" si="44"/>
        <v/>
      </c>
      <c r="AT300" s="8" t="str">
        <f t="shared" si="45"/>
        <v/>
      </c>
      <c r="AU300" s="8" t="str">
        <f t="shared" si="46"/>
        <v/>
      </c>
      <c r="AW300" s="8" t="str">
        <f t="shared" si="47"/>
        <v/>
      </c>
      <c r="AX300" s="8" t="str">
        <f t="shared" si="48"/>
        <v/>
      </c>
      <c r="AY300" s="8" t="str">
        <f t="shared" si="49"/>
        <v/>
      </c>
    </row>
    <row r="301" spans="1:51" x14ac:dyDescent="0.2">
      <c r="A301" s="13" t="s">
        <v>376</v>
      </c>
      <c r="B301" s="15">
        <v>3</v>
      </c>
      <c r="C301" s="13">
        <v>57865</v>
      </c>
      <c r="D301" s="15">
        <v>3050</v>
      </c>
      <c r="E301" s="15">
        <v>1300</v>
      </c>
      <c r="F301" s="13">
        <v>19</v>
      </c>
      <c r="G301" s="14">
        <v>54.79</v>
      </c>
      <c r="H301" s="13">
        <v>55674</v>
      </c>
      <c r="I301" s="13"/>
      <c r="J301" s="13"/>
      <c r="K301" s="13"/>
      <c r="L301" s="13">
        <v>55884</v>
      </c>
      <c r="M301" s="13"/>
      <c r="O301" s="8" t="str">
        <f t="shared" si="40"/>
        <v/>
      </c>
      <c r="P301" s="8"/>
      <c r="AO301" s="8" t="str">
        <f t="shared" si="41"/>
        <v/>
      </c>
      <c r="AP301" s="8" t="str">
        <f t="shared" si="42"/>
        <v/>
      </c>
      <c r="AQ301" s="8" t="str">
        <f t="shared" si="43"/>
        <v/>
      </c>
      <c r="AS301" s="8" t="str">
        <f t="shared" si="44"/>
        <v/>
      </c>
      <c r="AT301" s="8" t="str">
        <f t="shared" si="45"/>
        <v/>
      </c>
      <c r="AU301" s="8" t="str">
        <f t="shared" si="46"/>
        <v/>
      </c>
      <c r="AW301" s="8" t="str">
        <f t="shared" si="47"/>
        <v/>
      </c>
      <c r="AX301" s="8" t="str">
        <f t="shared" si="48"/>
        <v/>
      </c>
      <c r="AY301" s="8" t="str">
        <f t="shared" si="49"/>
        <v/>
      </c>
    </row>
    <row r="302" spans="1:51" x14ac:dyDescent="0.2">
      <c r="A302" s="13" t="s">
        <v>377</v>
      </c>
      <c r="B302" s="15">
        <v>3</v>
      </c>
      <c r="C302" s="13">
        <v>55877</v>
      </c>
      <c r="D302" s="15">
        <v>3050</v>
      </c>
      <c r="E302" s="15">
        <v>1300</v>
      </c>
      <c r="F302" s="13">
        <v>19</v>
      </c>
      <c r="G302" s="14">
        <v>54.79</v>
      </c>
      <c r="H302" s="13">
        <v>55922</v>
      </c>
      <c r="I302" s="13"/>
      <c r="J302" s="13"/>
      <c r="K302" s="13"/>
      <c r="L302" s="13">
        <v>55923</v>
      </c>
      <c r="M302" s="13"/>
      <c r="O302" s="8" t="str">
        <f t="shared" si="40"/>
        <v/>
      </c>
      <c r="P302" s="8"/>
      <c r="AO302" s="8" t="str">
        <f t="shared" si="41"/>
        <v/>
      </c>
      <c r="AP302" s="8" t="str">
        <f t="shared" si="42"/>
        <v/>
      </c>
      <c r="AQ302" s="8" t="str">
        <f t="shared" si="43"/>
        <v/>
      </c>
      <c r="AS302" s="8" t="str">
        <f t="shared" si="44"/>
        <v/>
      </c>
      <c r="AT302" s="8" t="str">
        <f t="shared" si="45"/>
        <v/>
      </c>
      <c r="AU302" s="8" t="str">
        <f t="shared" si="46"/>
        <v/>
      </c>
      <c r="AW302" s="8" t="str">
        <f t="shared" si="47"/>
        <v/>
      </c>
      <c r="AX302" s="8" t="str">
        <f t="shared" si="48"/>
        <v/>
      </c>
      <c r="AY302" s="8" t="str">
        <f t="shared" si="49"/>
        <v/>
      </c>
    </row>
    <row r="303" spans="1:51" x14ac:dyDescent="0.2">
      <c r="A303" s="13" t="s">
        <v>381</v>
      </c>
      <c r="B303" s="15">
        <v>1</v>
      </c>
      <c r="C303" s="13">
        <v>58099</v>
      </c>
      <c r="D303" s="15">
        <v>2800</v>
      </c>
      <c r="E303" s="15">
        <v>2070</v>
      </c>
      <c r="F303" s="13">
        <v>18</v>
      </c>
      <c r="G303" s="14">
        <v>71.349999999999994</v>
      </c>
      <c r="H303" s="13">
        <v>59027</v>
      </c>
      <c r="I303" s="13"/>
      <c r="J303" s="13"/>
      <c r="K303" s="13"/>
      <c r="L303" s="13">
        <v>63130</v>
      </c>
      <c r="M303" s="13"/>
      <c r="O303" s="8" t="str">
        <f t="shared" si="40"/>
        <v/>
      </c>
      <c r="P303" s="8"/>
      <c r="AO303" s="8" t="str">
        <f t="shared" si="41"/>
        <v/>
      </c>
      <c r="AP303" s="8" t="str">
        <f t="shared" si="42"/>
        <v/>
      </c>
      <c r="AQ303" s="8" t="str">
        <f t="shared" si="43"/>
        <v/>
      </c>
      <c r="AS303" s="8" t="str">
        <f t="shared" si="44"/>
        <v/>
      </c>
      <c r="AT303" s="8" t="str">
        <f t="shared" si="45"/>
        <v/>
      </c>
      <c r="AU303" s="8" t="str">
        <f t="shared" si="46"/>
        <v/>
      </c>
      <c r="AW303" s="8" t="str">
        <f t="shared" si="47"/>
        <v/>
      </c>
      <c r="AX303" s="8" t="str">
        <f t="shared" si="48"/>
        <v/>
      </c>
      <c r="AY303" s="8" t="str">
        <f t="shared" si="49"/>
        <v/>
      </c>
    </row>
    <row r="304" spans="1:51" x14ac:dyDescent="0.2">
      <c r="A304" s="13" t="s">
        <v>386</v>
      </c>
      <c r="B304" s="15">
        <v>3</v>
      </c>
      <c r="C304" s="13">
        <v>46559</v>
      </c>
      <c r="D304" s="15">
        <v>2800</v>
      </c>
      <c r="E304" s="15">
        <v>2070</v>
      </c>
      <c r="F304" s="13">
        <v>18</v>
      </c>
      <c r="G304" s="14">
        <v>71.349999999999994</v>
      </c>
      <c r="H304" s="13">
        <v>46652</v>
      </c>
      <c r="I304" s="13"/>
      <c r="J304" s="13"/>
      <c r="K304" s="13"/>
      <c r="L304" s="13">
        <v>49063</v>
      </c>
      <c r="M304" s="13"/>
      <c r="O304" s="8" t="str">
        <f t="shared" si="40"/>
        <v/>
      </c>
      <c r="P304" s="8"/>
      <c r="AO304" s="8" t="str">
        <f t="shared" si="41"/>
        <v/>
      </c>
      <c r="AP304" s="8" t="str">
        <f t="shared" si="42"/>
        <v/>
      </c>
      <c r="AQ304" s="8" t="str">
        <f t="shared" si="43"/>
        <v/>
      </c>
      <c r="AS304" s="8" t="str">
        <f t="shared" si="44"/>
        <v/>
      </c>
      <c r="AT304" s="8" t="str">
        <f t="shared" si="45"/>
        <v/>
      </c>
      <c r="AU304" s="8" t="str">
        <f t="shared" si="46"/>
        <v/>
      </c>
      <c r="AW304" s="8" t="str">
        <f t="shared" si="47"/>
        <v/>
      </c>
      <c r="AX304" s="8" t="str">
        <f t="shared" si="48"/>
        <v/>
      </c>
      <c r="AY304" s="8" t="str">
        <f t="shared" si="49"/>
        <v/>
      </c>
    </row>
    <row r="305" spans="1:51" x14ac:dyDescent="0.2">
      <c r="A305" s="13" t="s">
        <v>385</v>
      </c>
      <c r="B305" s="15">
        <v>3</v>
      </c>
      <c r="C305" s="13">
        <v>54572</v>
      </c>
      <c r="D305" s="15">
        <v>2800</v>
      </c>
      <c r="E305" s="15">
        <v>2070</v>
      </c>
      <c r="F305" s="13">
        <v>18</v>
      </c>
      <c r="G305" s="14">
        <v>71.349999999999994</v>
      </c>
      <c r="H305" s="13">
        <v>54574</v>
      </c>
      <c r="I305" s="13"/>
      <c r="J305" s="13"/>
      <c r="K305" s="13"/>
      <c r="L305" s="13">
        <v>54575</v>
      </c>
      <c r="M305" s="13"/>
      <c r="O305" s="8" t="str">
        <f t="shared" si="40"/>
        <v/>
      </c>
      <c r="P305" s="8"/>
      <c r="AO305" s="8" t="str">
        <f t="shared" si="41"/>
        <v/>
      </c>
      <c r="AP305" s="8" t="str">
        <f t="shared" si="42"/>
        <v/>
      </c>
      <c r="AQ305" s="8" t="str">
        <f t="shared" si="43"/>
        <v/>
      </c>
      <c r="AS305" s="8" t="str">
        <f t="shared" si="44"/>
        <v/>
      </c>
      <c r="AT305" s="8" t="str">
        <f t="shared" si="45"/>
        <v/>
      </c>
      <c r="AU305" s="8" t="str">
        <f t="shared" si="46"/>
        <v/>
      </c>
      <c r="AW305" s="8" t="str">
        <f t="shared" si="47"/>
        <v/>
      </c>
      <c r="AX305" s="8" t="str">
        <f t="shared" si="48"/>
        <v/>
      </c>
      <c r="AY305" s="8" t="str">
        <f t="shared" si="49"/>
        <v/>
      </c>
    </row>
    <row r="306" spans="1:51" x14ac:dyDescent="0.2">
      <c r="A306" s="13" t="s">
        <v>379</v>
      </c>
      <c r="B306" s="15">
        <v>1</v>
      </c>
      <c r="C306" s="13">
        <v>58097</v>
      </c>
      <c r="D306" s="15">
        <v>2800</v>
      </c>
      <c r="E306" s="15">
        <v>2070</v>
      </c>
      <c r="F306" s="13">
        <v>18</v>
      </c>
      <c r="G306" s="14">
        <v>71.349999999999994</v>
      </c>
      <c r="H306" s="13">
        <v>58103</v>
      </c>
      <c r="I306" s="13"/>
      <c r="J306" s="13"/>
      <c r="K306" s="13"/>
      <c r="L306" s="13">
        <v>60866</v>
      </c>
      <c r="M306" s="13"/>
      <c r="O306" s="8" t="str">
        <f t="shared" si="40"/>
        <v/>
      </c>
      <c r="P306" s="8"/>
      <c r="AO306" s="8" t="str">
        <f t="shared" si="41"/>
        <v/>
      </c>
      <c r="AP306" s="8" t="str">
        <f t="shared" si="42"/>
        <v/>
      </c>
      <c r="AQ306" s="8" t="str">
        <f t="shared" si="43"/>
        <v/>
      </c>
      <c r="AS306" s="8" t="str">
        <f t="shared" si="44"/>
        <v/>
      </c>
      <c r="AT306" s="8" t="str">
        <f t="shared" si="45"/>
        <v/>
      </c>
      <c r="AU306" s="8" t="str">
        <f t="shared" si="46"/>
        <v/>
      </c>
      <c r="AW306" s="8" t="str">
        <f t="shared" si="47"/>
        <v/>
      </c>
      <c r="AX306" s="8" t="str">
        <f t="shared" si="48"/>
        <v/>
      </c>
      <c r="AY306" s="8" t="str">
        <f t="shared" si="49"/>
        <v/>
      </c>
    </row>
    <row r="307" spans="1:51" x14ac:dyDescent="0.2">
      <c r="A307" s="13" t="s">
        <v>375</v>
      </c>
      <c r="B307" s="15">
        <v>1</v>
      </c>
      <c r="C307" s="13">
        <v>58096</v>
      </c>
      <c r="D307" s="15">
        <v>2800</v>
      </c>
      <c r="E307" s="15">
        <v>2070</v>
      </c>
      <c r="F307" s="13">
        <v>18</v>
      </c>
      <c r="G307" s="14">
        <v>71.349999999999994</v>
      </c>
      <c r="H307" s="13">
        <v>58102</v>
      </c>
      <c r="I307" s="13"/>
      <c r="J307" s="13"/>
      <c r="K307" s="13"/>
      <c r="L307" s="13"/>
      <c r="M307" s="13"/>
      <c r="O307" s="8" t="str">
        <f t="shared" si="40"/>
        <v/>
      </c>
      <c r="P307" s="8"/>
      <c r="AO307" s="8" t="str">
        <f t="shared" si="41"/>
        <v/>
      </c>
      <c r="AP307" s="8" t="str">
        <f t="shared" si="42"/>
        <v/>
      </c>
      <c r="AQ307" s="8" t="str">
        <f t="shared" si="43"/>
        <v/>
      </c>
      <c r="AS307" s="8" t="str">
        <f t="shared" si="44"/>
        <v/>
      </c>
      <c r="AT307" s="8" t="str">
        <f t="shared" si="45"/>
        <v/>
      </c>
      <c r="AU307" s="8" t="str">
        <f t="shared" si="46"/>
        <v/>
      </c>
      <c r="AW307" s="8" t="str">
        <f t="shared" si="47"/>
        <v/>
      </c>
      <c r="AX307" s="8" t="str">
        <f t="shared" si="48"/>
        <v/>
      </c>
      <c r="AY307" s="8" t="str">
        <f t="shared" si="49"/>
        <v/>
      </c>
    </row>
    <row r="308" spans="1:51" x14ac:dyDescent="0.2">
      <c r="A308" s="13" t="s">
        <v>380</v>
      </c>
      <c r="B308" s="15">
        <v>1</v>
      </c>
      <c r="C308" s="13">
        <v>58098</v>
      </c>
      <c r="D308" s="15">
        <v>2800</v>
      </c>
      <c r="E308" s="15">
        <v>2070</v>
      </c>
      <c r="F308" s="13">
        <v>18</v>
      </c>
      <c r="G308" s="14">
        <v>71.349999999999994</v>
      </c>
      <c r="H308" s="13">
        <v>59724</v>
      </c>
      <c r="I308" s="13"/>
      <c r="J308" s="13"/>
      <c r="K308" s="13"/>
      <c r="L308" s="13"/>
      <c r="M308" s="13"/>
      <c r="O308" s="8" t="str">
        <f t="shared" si="40"/>
        <v/>
      </c>
      <c r="P308" s="8"/>
      <c r="AO308" s="8" t="str">
        <f t="shared" si="41"/>
        <v/>
      </c>
      <c r="AP308" s="8" t="str">
        <f t="shared" si="42"/>
        <v/>
      </c>
      <c r="AQ308" s="8" t="str">
        <f t="shared" si="43"/>
        <v/>
      </c>
      <c r="AS308" s="8" t="str">
        <f t="shared" si="44"/>
        <v/>
      </c>
      <c r="AT308" s="8" t="str">
        <f t="shared" si="45"/>
        <v/>
      </c>
      <c r="AU308" s="8" t="str">
        <f t="shared" si="46"/>
        <v/>
      </c>
      <c r="AW308" s="8" t="str">
        <f t="shared" si="47"/>
        <v/>
      </c>
      <c r="AX308" s="8" t="str">
        <f t="shared" si="48"/>
        <v/>
      </c>
      <c r="AY308" s="8" t="str">
        <f t="shared" si="49"/>
        <v/>
      </c>
    </row>
    <row r="309" spans="1:51" x14ac:dyDescent="0.2">
      <c r="A309" s="13" t="s">
        <v>382</v>
      </c>
      <c r="B309" s="15">
        <v>1</v>
      </c>
      <c r="C309" s="13">
        <v>46564</v>
      </c>
      <c r="D309" s="15">
        <v>2800</v>
      </c>
      <c r="E309" s="15">
        <v>2070</v>
      </c>
      <c r="F309" s="13">
        <v>18</v>
      </c>
      <c r="G309" s="14">
        <v>71.349999999999994</v>
      </c>
      <c r="H309" s="13">
        <v>46657</v>
      </c>
      <c r="I309" s="13"/>
      <c r="J309" s="13"/>
      <c r="K309" s="13"/>
      <c r="L309" s="13">
        <v>49067</v>
      </c>
      <c r="M309" s="13"/>
      <c r="O309" s="8" t="str">
        <f t="shared" si="40"/>
        <v/>
      </c>
      <c r="P309" s="8"/>
      <c r="AO309" s="8" t="str">
        <f t="shared" si="41"/>
        <v/>
      </c>
      <c r="AP309" s="8" t="str">
        <f t="shared" si="42"/>
        <v/>
      </c>
      <c r="AQ309" s="8" t="str">
        <f t="shared" si="43"/>
        <v/>
      </c>
      <c r="AS309" s="8" t="str">
        <f t="shared" si="44"/>
        <v/>
      </c>
      <c r="AT309" s="8" t="str">
        <f t="shared" si="45"/>
        <v/>
      </c>
      <c r="AU309" s="8" t="str">
        <f t="shared" si="46"/>
        <v/>
      </c>
      <c r="AW309" s="8" t="str">
        <f t="shared" si="47"/>
        <v/>
      </c>
      <c r="AX309" s="8" t="str">
        <f t="shared" si="48"/>
        <v/>
      </c>
      <c r="AY309" s="8" t="str">
        <f t="shared" si="49"/>
        <v/>
      </c>
    </row>
    <row r="310" spans="1:51" x14ac:dyDescent="0.2">
      <c r="A310" s="13" t="s">
        <v>383</v>
      </c>
      <c r="B310" s="15">
        <v>1</v>
      </c>
      <c r="C310" s="13">
        <v>46565</v>
      </c>
      <c r="D310" s="15">
        <v>2800</v>
      </c>
      <c r="E310" s="15">
        <v>2070</v>
      </c>
      <c r="F310" s="13">
        <v>18</v>
      </c>
      <c r="G310" s="14">
        <v>71.349999999999994</v>
      </c>
      <c r="H310" s="13">
        <v>46658</v>
      </c>
      <c r="I310" s="13"/>
      <c r="J310" s="13"/>
      <c r="K310" s="13"/>
      <c r="L310" s="13">
        <v>49068</v>
      </c>
      <c r="M310" s="13"/>
      <c r="O310" s="8" t="str">
        <f t="shared" si="40"/>
        <v/>
      </c>
      <c r="P310" s="8"/>
      <c r="AO310" s="8" t="str">
        <f t="shared" si="41"/>
        <v/>
      </c>
      <c r="AP310" s="8" t="str">
        <f t="shared" si="42"/>
        <v/>
      </c>
      <c r="AQ310" s="8" t="str">
        <f t="shared" si="43"/>
        <v/>
      </c>
      <c r="AS310" s="8" t="str">
        <f t="shared" si="44"/>
        <v/>
      </c>
      <c r="AT310" s="8" t="str">
        <f t="shared" si="45"/>
        <v/>
      </c>
      <c r="AU310" s="8" t="str">
        <f t="shared" si="46"/>
        <v/>
      </c>
      <c r="AW310" s="8" t="str">
        <f t="shared" si="47"/>
        <v/>
      </c>
      <c r="AX310" s="8" t="str">
        <f t="shared" si="48"/>
        <v/>
      </c>
      <c r="AY310" s="8" t="str">
        <f t="shared" si="49"/>
        <v/>
      </c>
    </row>
    <row r="311" spans="1:51" x14ac:dyDescent="0.2">
      <c r="A311" s="18" t="s">
        <v>638</v>
      </c>
      <c r="B311" s="15"/>
      <c r="C311" s="13"/>
      <c r="D311" s="15"/>
      <c r="E311" s="15"/>
      <c r="F311" s="13"/>
      <c r="G311" s="14"/>
      <c r="H311" s="13"/>
      <c r="I311" s="13"/>
      <c r="J311" s="13"/>
      <c r="K311" s="13"/>
      <c r="L311" s="13"/>
      <c r="M311" s="13"/>
      <c r="O311" s="8" t="str">
        <f t="shared" si="40"/>
        <v/>
      </c>
      <c r="P311" s="8"/>
      <c r="AO311" s="8" t="str">
        <f t="shared" si="41"/>
        <v/>
      </c>
      <c r="AP311" s="8" t="str">
        <f t="shared" si="42"/>
        <v/>
      </c>
      <c r="AQ311" s="8" t="str">
        <f t="shared" si="43"/>
        <v/>
      </c>
      <c r="AS311" s="8" t="str">
        <f t="shared" si="44"/>
        <v/>
      </c>
      <c r="AT311" s="8" t="str">
        <f t="shared" si="45"/>
        <v/>
      </c>
      <c r="AU311" s="8" t="str">
        <f t="shared" si="46"/>
        <v/>
      </c>
      <c r="AW311" s="8" t="str">
        <f t="shared" si="47"/>
        <v/>
      </c>
      <c r="AX311" s="8" t="str">
        <f t="shared" si="48"/>
        <v/>
      </c>
      <c r="AY311" s="8" t="str">
        <f t="shared" si="49"/>
        <v/>
      </c>
    </row>
    <row r="312" spans="1:51" x14ac:dyDescent="0.2">
      <c r="A312" s="15" t="s">
        <v>647</v>
      </c>
      <c r="B312" s="15"/>
      <c r="C312" s="15"/>
      <c r="D312" s="15"/>
      <c r="E312" s="15"/>
      <c r="F312" s="13"/>
      <c r="G312" s="14"/>
      <c r="H312" s="13"/>
      <c r="I312" s="13"/>
      <c r="J312" s="13"/>
      <c r="K312" s="13"/>
      <c r="L312" s="13"/>
      <c r="M312" s="13"/>
      <c r="O312" s="8" t="str">
        <f t="shared" si="40"/>
        <v/>
      </c>
      <c r="P312" s="8"/>
      <c r="AO312" s="8" t="str">
        <f t="shared" si="41"/>
        <v/>
      </c>
      <c r="AP312" s="8" t="str">
        <f t="shared" si="42"/>
        <v/>
      </c>
      <c r="AQ312" s="8" t="str">
        <f t="shared" si="43"/>
        <v/>
      </c>
      <c r="AS312" s="8" t="str">
        <f t="shared" si="44"/>
        <v/>
      </c>
      <c r="AT312" s="8" t="str">
        <f t="shared" si="45"/>
        <v/>
      </c>
      <c r="AU312" s="8" t="str">
        <f t="shared" si="46"/>
        <v/>
      </c>
      <c r="AW312" s="8" t="str">
        <f t="shared" si="47"/>
        <v/>
      </c>
      <c r="AX312" s="8" t="str">
        <f t="shared" si="48"/>
        <v/>
      </c>
      <c r="AY312" s="8" t="str">
        <f t="shared" si="49"/>
        <v/>
      </c>
    </row>
    <row r="313" spans="1:51" x14ac:dyDescent="0.2">
      <c r="A313" s="13" t="s">
        <v>392</v>
      </c>
      <c r="B313" s="15">
        <v>3</v>
      </c>
      <c r="C313" s="13">
        <v>24105</v>
      </c>
      <c r="D313" s="15">
        <v>2800</v>
      </c>
      <c r="E313" s="15">
        <v>2070</v>
      </c>
      <c r="F313" s="13">
        <v>18</v>
      </c>
      <c r="G313" s="14">
        <v>68.647000000000006</v>
      </c>
      <c r="H313" s="13"/>
      <c r="I313" s="13">
        <v>24157</v>
      </c>
      <c r="J313" s="13"/>
      <c r="K313" s="13"/>
      <c r="L313" s="13"/>
      <c r="M313" s="13">
        <v>25803</v>
      </c>
      <c r="O313" s="8" t="str">
        <f t="shared" si="40"/>
        <v/>
      </c>
      <c r="P313" s="8"/>
      <c r="AO313" s="8" t="str">
        <f t="shared" si="41"/>
        <v/>
      </c>
      <c r="AP313" s="8" t="str">
        <f t="shared" si="42"/>
        <v/>
      </c>
      <c r="AQ313" s="8" t="str">
        <f t="shared" si="43"/>
        <v/>
      </c>
      <c r="AS313" s="8" t="str">
        <f t="shared" si="44"/>
        <v/>
      </c>
      <c r="AT313" s="8" t="str">
        <f t="shared" si="45"/>
        <v/>
      </c>
      <c r="AU313" s="8" t="str">
        <f t="shared" si="46"/>
        <v/>
      </c>
      <c r="AW313" s="8" t="str">
        <f t="shared" si="47"/>
        <v/>
      </c>
      <c r="AX313" s="8" t="str">
        <f t="shared" si="48"/>
        <v/>
      </c>
      <c r="AY313" s="8" t="str">
        <f t="shared" si="49"/>
        <v/>
      </c>
    </row>
    <row r="314" spans="1:51" x14ac:dyDescent="0.2">
      <c r="A314" s="13" t="s">
        <v>393</v>
      </c>
      <c r="B314" s="15">
        <v>3</v>
      </c>
      <c r="C314" s="13">
        <v>24515</v>
      </c>
      <c r="D314" s="15">
        <v>2800</v>
      </c>
      <c r="E314" s="15">
        <v>2070</v>
      </c>
      <c r="F314" s="13">
        <v>25</v>
      </c>
      <c r="G314" s="14">
        <v>95.343999999999994</v>
      </c>
      <c r="H314" s="13"/>
      <c r="I314" s="13"/>
      <c r="J314" s="13"/>
      <c r="K314" s="13">
        <v>25277</v>
      </c>
      <c r="L314" s="13"/>
      <c r="M314" s="13">
        <v>25803</v>
      </c>
      <c r="O314" s="8" t="str">
        <f t="shared" si="40"/>
        <v/>
      </c>
      <c r="P314" s="8"/>
      <c r="AO314" s="8" t="str">
        <f t="shared" si="41"/>
        <v/>
      </c>
      <c r="AP314" s="8" t="str">
        <f t="shared" si="42"/>
        <v/>
      </c>
      <c r="AQ314" s="8" t="str">
        <f t="shared" si="43"/>
        <v/>
      </c>
      <c r="AS314" s="8" t="str">
        <f t="shared" si="44"/>
        <v/>
      </c>
      <c r="AT314" s="8" t="str">
        <f t="shared" si="45"/>
        <v/>
      </c>
      <c r="AU314" s="8" t="str">
        <f t="shared" si="46"/>
        <v/>
      </c>
      <c r="AW314" s="8" t="str">
        <f t="shared" si="47"/>
        <v/>
      </c>
      <c r="AX314" s="8" t="str">
        <f t="shared" si="48"/>
        <v/>
      </c>
      <c r="AY314" s="8" t="str">
        <f t="shared" si="49"/>
        <v/>
      </c>
    </row>
    <row r="315" spans="1:51" x14ac:dyDescent="0.2">
      <c r="A315" s="13" t="s">
        <v>394</v>
      </c>
      <c r="B315" s="15">
        <v>3</v>
      </c>
      <c r="C315" s="13">
        <v>49285</v>
      </c>
      <c r="D315" s="15">
        <v>2800</v>
      </c>
      <c r="E315" s="15">
        <v>2070</v>
      </c>
      <c r="F315" s="13">
        <v>8</v>
      </c>
      <c r="G315" s="14">
        <v>32.457000000000001</v>
      </c>
      <c r="H315" s="13">
        <v>57190</v>
      </c>
      <c r="I315" s="13">
        <v>57191</v>
      </c>
      <c r="J315" s="13"/>
      <c r="K315" s="13"/>
      <c r="L315" s="13"/>
      <c r="M315" s="13">
        <v>25803</v>
      </c>
      <c r="O315" s="8" t="str">
        <f t="shared" si="40"/>
        <v/>
      </c>
      <c r="P315" s="8"/>
      <c r="AO315" s="8" t="str">
        <f t="shared" si="41"/>
        <v/>
      </c>
      <c r="AP315" s="8" t="str">
        <f t="shared" si="42"/>
        <v/>
      </c>
      <c r="AQ315" s="8" t="str">
        <f t="shared" si="43"/>
        <v/>
      </c>
      <c r="AS315" s="8" t="str">
        <f t="shared" si="44"/>
        <v/>
      </c>
      <c r="AT315" s="8" t="str">
        <f t="shared" si="45"/>
        <v/>
      </c>
      <c r="AU315" s="8" t="str">
        <f t="shared" si="46"/>
        <v/>
      </c>
      <c r="AW315" s="8" t="str">
        <f t="shared" si="47"/>
        <v/>
      </c>
      <c r="AX315" s="8" t="str">
        <f t="shared" si="48"/>
        <v/>
      </c>
      <c r="AY315" s="8" t="str">
        <f t="shared" si="49"/>
        <v/>
      </c>
    </row>
    <row r="316" spans="1:51" x14ac:dyDescent="0.2">
      <c r="A316" s="13" t="s">
        <v>395</v>
      </c>
      <c r="B316" s="15">
        <v>3</v>
      </c>
      <c r="C316" s="13">
        <v>48479</v>
      </c>
      <c r="D316" s="15">
        <v>2800</v>
      </c>
      <c r="E316" s="15">
        <v>2070</v>
      </c>
      <c r="F316" s="13">
        <v>16</v>
      </c>
      <c r="G316" s="14">
        <v>61.204999999999998</v>
      </c>
      <c r="H316" s="13">
        <v>57190</v>
      </c>
      <c r="I316" s="13">
        <v>57191</v>
      </c>
      <c r="J316" s="13"/>
      <c r="K316" s="13"/>
      <c r="L316" s="13"/>
      <c r="M316" s="13">
        <v>25803</v>
      </c>
      <c r="O316" s="8" t="str">
        <f t="shared" si="40"/>
        <v/>
      </c>
      <c r="P316" s="8"/>
      <c r="AO316" s="8" t="str">
        <f t="shared" si="41"/>
        <v/>
      </c>
      <c r="AP316" s="8" t="str">
        <f t="shared" si="42"/>
        <v/>
      </c>
      <c r="AQ316" s="8" t="str">
        <f t="shared" si="43"/>
        <v/>
      </c>
      <c r="AS316" s="8" t="str">
        <f t="shared" si="44"/>
        <v/>
      </c>
      <c r="AT316" s="8" t="str">
        <f t="shared" si="45"/>
        <v/>
      </c>
      <c r="AU316" s="8" t="str">
        <f t="shared" si="46"/>
        <v/>
      </c>
      <c r="AW316" s="8" t="str">
        <f t="shared" si="47"/>
        <v/>
      </c>
      <c r="AX316" s="8" t="str">
        <f t="shared" si="48"/>
        <v/>
      </c>
      <c r="AY316" s="8" t="str">
        <f t="shared" si="49"/>
        <v/>
      </c>
    </row>
    <row r="317" spans="1:51" x14ac:dyDescent="0.2">
      <c r="A317" s="13" t="s">
        <v>396</v>
      </c>
      <c r="B317" s="15">
        <v>3</v>
      </c>
      <c r="C317" s="13">
        <v>41729</v>
      </c>
      <c r="D317" s="15">
        <v>2800</v>
      </c>
      <c r="E317" s="15">
        <v>2070</v>
      </c>
      <c r="F317" s="13">
        <v>18</v>
      </c>
      <c r="G317" s="14">
        <v>68.647000000000006</v>
      </c>
      <c r="H317" s="13">
        <v>57190</v>
      </c>
      <c r="I317" s="13">
        <v>57191</v>
      </c>
      <c r="J317" s="13"/>
      <c r="K317" s="13"/>
      <c r="L317" s="13"/>
      <c r="M317" s="13">
        <v>25803</v>
      </c>
      <c r="O317" s="8" t="str">
        <f t="shared" si="40"/>
        <v/>
      </c>
      <c r="P317" s="8"/>
      <c r="AO317" s="8" t="str">
        <f t="shared" si="41"/>
        <v/>
      </c>
      <c r="AP317" s="8" t="str">
        <f t="shared" si="42"/>
        <v/>
      </c>
      <c r="AQ317" s="8" t="str">
        <f t="shared" si="43"/>
        <v/>
      </c>
      <c r="AS317" s="8" t="str">
        <f t="shared" si="44"/>
        <v/>
      </c>
      <c r="AT317" s="8" t="str">
        <f t="shared" si="45"/>
        <v/>
      </c>
      <c r="AU317" s="8" t="str">
        <f t="shared" si="46"/>
        <v/>
      </c>
      <c r="AW317" s="8" t="str">
        <f t="shared" si="47"/>
        <v/>
      </c>
      <c r="AX317" s="8" t="str">
        <f t="shared" si="48"/>
        <v/>
      </c>
      <c r="AY317" s="8" t="str">
        <f t="shared" si="49"/>
        <v/>
      </c>
    </row>
    <row r="318" spans="1:51" x14ac:dyDescent="0.2">
      <c r="A318" s="13" t="s">
        <v>397</v>
      </c>
      <c r="B318" s="15">
        <v>3</v>
      </c>
      <c r="C318" s="13">
        <v>49304</v>
      </c>
      <c r="D318" s="15">
        <v>2800</v>
      </c>
      <c r="E318" s="15">
        <v>2070</v>
      </c>
      <c r="F318" s="13">
        <v>25</v>
      </c>
      <c r="G318" s="14">
        <v>95.343999999999994</v>
      </c>
      <c r="H318" s="13"/>
      <c r="I318" s="13"/>
      <c r="J318" s="13"/>
      <c r="K318" s="13">
        <v>57400</v>
      </c>
      <c r="L318" s="13"/>
      <c r="M318" s="13">
        <v>25803</v>
      </c>
      <c r="O318" s="8" t="str">
        <f t="shared" si="40"/>
        <v/>
      </c>
      <c r="P318" s="8"/>
      <c r="AO318" s="8" t="str">
        <f t="shared" si="41"/>
        <v/>
      </c>
      <c r="AP318" s="8" t="str">
        <f t="shared" si="42"/>
        <v/>
      </c>
      <c r="AQ318" s="8" t="str">
        <f t="shared" si="43"/>
        <v/>
      </c>
      <c r="AS318" s="8" t="str">
        <f t="shared" si="44"/>
        <v/>
      </c>
      <c r="AT318" s="8" t="str">
        <f t="shared" si="45"/>
        <v/>
      </c>
      <c r="AU318" s="8" t="str">
        <f t="shared" si="46"/>
        <v/>
      </c>
      <c r="AW318" s="8" t="str">
        <f t="shared" si="47"/>
        <v/>
      </c>
      <c r="AX318" s="8" t="str">
        <f t="shared" si="48"/>
        <v/>
      </c>
      <c r="AY318" s="8" t="str">
        <f t="shared" si="49"/>
        <v/>
      </c>
    </row>
    <row r="319" spans="1:51" x14ac:dyDescent="0.2">
      <c r="A319" s="13" t="s">
        <v>398</v>
      </c>
      <c r="B319" s="15">
        <v>3</v>
      </c>
      <c r="C319" s="13">
        <v>24425</v>
      </c>
      <c r="D319" s="15">
        <v>2800</v>
      </c>
      <c r="E319" s="15">
        <v>2070</v>
      </c>
      <c r="F319" s="13">
        <v>18</v>
      </c>
      <c r="G319" s="14">
        <v>68.647000000000006</v>
      </c>
      <c r="H319" s="13">
        <v>27956</v>
      </c>
      <c r="I319" s="13"/>
      <c r="J319" s="13"/>
      <c r="K319" s="13"/>
      <c r="L319" s="13"/>
      <c r="M319" s="13">
        <v>1924</v>
      </c>
      <c r="O319" s="8" t="str">
        <f t="shared" si="40"/>
        <v/>
      </c>
      <c r="P319" s="8"/>
      <c r="AO319" s="8" t="str">
        <f t="shared" si="41"/>
        <v/>
      </c>
      <c r="AP319" s="8" t="str">
        <f t="shared" si="42"/>
        <v/>
      </c>
      <c r="AQ319" s="8" t="str">
        <f t="shared" si="43"/>
        <v/>
      </c>
      <c r="AS319" s="8" t="str">
        <f t="shared" si="44"/>
        <v/>
      </c>
      <c r="AT319" s="8" t="str">
        <f t="shared" si="45"/>
        <v/>
      </c>
      <c r="AU319" s="8" t="str">
        <f t="shared" si="46"/>
        <v/>
      </c>
      <c r="AW319" s="8" t="str">
        <f t="shared" si="47"/>
        <v/>
      </c>
      <c r="AX319" s="8" t="str">
        <f t="shared" si="48"/>
        <v/>
      </c>
      <c r="AY319" s="8" t="str">
        <f t="shared" si="49"/>
        <v/>
      </c>
    </row>
    <row r="320" spans="1:51" x14ac:dyDescent="0.2">
      <c r="A320" s="13" t="s">
        <v>399</v>
      </c>
      <c r="B320" s="15">
        <v>3</v>
      </c>
      <c r="C320" s="13">
        <v>39681</v>
      </c>
      <c r="D320" s="15">
        <v>2800</v>
      </c>
      <c r="E320" s="15">
        <v>2070</v>
      </c>
      <c r="F320" s="13">
        <v>18</v>
      </c>
      <c r="G320" s="14">
        <v>68.647000000000006</v>
      </c>
      <c r="H320" s="13">
        <v>56712</v>
      </c>
      <c r="I320" s="13"/>
      <c r="J320" s="13"/>
      <c r="K320" s="13"/>
      <c r="L320" s="13"/>
      <c r="M320" s="13"/>
      <c r="O320" s="8" t="str">
        <f t="shared" si="40"/>
        <v/>
      </c>
      <c r="P320" s="8"/>
      <c r="AO320" s="8" t="str">
        <f t="shared" si="41"/>
        <v/>
      </c>
      <c r="AP320" s="8" t="str">
        <f t="shared" si="42"/>
        <v/>
      </c>
      <c r="AQ320" s="8" t="str">
        <f t="shared" si="43"/>
        <v/>
      </c>
      <c r="AS320" s="8" t="str">
        <f t="shared" si="44"/>
        <v/>
      </c>
      <c r="AT320" s="8" t="str">
        <f t="shared" si="45"/>
        <v/>
      </c>
      <c r="AU320" s="8" t="str">
        <f t="shared" si="46"/>
        <v/>
      </c>
      <c r="AW320" s="8" t="str">
        <f t="shared" si="47"/>
        <v/>
      </c>
      <c r="AX320" s="8" t="str">
        <f t="shared" si="48"/>
        <v/>
      </c>
      <c r="AY320" s="8" t="str">
        <f t="shared" si="49"/>
        <v/>
      </c>
    </row>
    <row r="321" spans="1:51" x14ac:dyDescent="0.2">
      <c r="A321" s="13" t="s">
        <v>400</v>
      </c>
      <c r="B321" s="15">
        <v>3</v>
      </c>
      <c r="C321" s="13">
        <v>58212</v>
      </c>
      <c r="D321" s="15">
        <v>2800</v>
      </c>
      <c r="E321" s="15">
        <v>2070</v>
      </c>
      <c r="F321" s="13">
        <v>18</v>
      </c>
      <c r="G321" s="14">
        <v>68.647000000000006</v>
      </c>
      <c r="H321" s="13">
        <v>59192</v>
      </c>
      <c r="I321" s="13"/>
      <c r="J321" s="13"/>
      <c r="K321" s="13"/>
      <c r="L321" s="13"/>
      <c r="M321" s="13"/>
      <c r="O321" s="8" t="str">
        <f t="shared" si="40"/>
        <v/>
      </c>
      <c r="P321" s="8"/>
      <c r="AO321" s="8" t="str">
        <f t="shared" si="41"/>
        <v/>
      </c>
      <c r="AP321" s="8" t="str">
        <f t="shared" si="42"/>
        <v/>
      </c>
      <c r="AQ321" s="8" t="str">
        <f t="shared" si="43"/>
        <v/>
      </c>
      <c r="AS321" s="8" t="str">
        <f t="shared" si="44"/>
        <v/>
      </c>
      <c r="AT321" s="8" t="str">
        <f t="shared" si="45"/>
        <v/>
      </c>
      <c r="AU321" s="8" t="str">
        <f t="shared" si="46"/>
        <v/>
      </c>
      <c r="AW321" s="8" t="str">
        <f t="shared" si="47"/>
        <v/>
      </c>
      <c r="AX321" s="8" t="str">
        <f t="shared" si="48"/>
        <v/>
      </c>
      <c r="AY321" s="8" t="str">
        <f t="shared" si="49"/>
        <v/>
      </c>
    </row>
    <row r="322" spans="1:51" x14ac:dyDescent="0.2">
      <c r="A322" s="13" t="s">
        <v>401</v>
      </c>
      <c r="B322" s="15">
        <v>3</v>
      </c>
      <c r="C322" s="13">
        <v>58378</v>
      </c>
      <c r="D322" s="15">
        <v>2800</v>
      </c>
      <c r="E322" s="15">
        <v>2070</v>
      </c>
      <c r="F322" s="13">
        <v>18</v>
      </c>
      <c r="G322" s="14">
        <v>68.647000000000006</v>
      </c>
      <c r="H322" s="13">
        <v>59193</v>
      </c>
      <c r="I322" s="13"/>
      <c r="J322" s="13"/>
      <c r="K322" s="13"/>
      <c r="L322" s="13"/>
      <c r="M322" s="13"/>
      <c r="O322" s="8" t="str">
        <f t="shared" si="40"/>
        <v/>
      </c>
      <c r="P322" s="8"/>
      <c r="AO322" s="8" t="str">
        <f t="shared" si="41"/>
        <v/>
      </c>
      <c r="AP322" s="8" t="str">
        <f t="shared" si="42"/>
        <v/>
      </c>
      <c r="AQ322" s="8" t="str">
        <f t="shared" si="43"/>
        <v/>
      </c>
      <c r="AS322" s="8" t="str">
        <f t="shared" si="44"/>
        <v/>
      </c>
      <c r="AT322" s="8" t="str">
        <f t="shared" si="45"/>
        <v/>
      </c>
      <c r="AU322" s="8" t="str">
        <f t="shared" si="46"/>
        <v/>
      </c>
      <c r="AW322" s="8" t="str">
        <f t="shared" si="47"/>
        <v/>
      </c>
      <c r="AX322" s="8" t="str">
        <f t="shared" si="48"/>
        <v/>
      </c>
      <c r="AY322" s="8" t="str">
        <f t="shared" si="49"/>
        <v/>
      </c>
    </row>
    <row r="323" spans="1:51" x14ac:dyDescent="0.2">
      <c r="A323" s="13" t="s">
        <v>402</v>
      </c>
      <c r="B323" s="15">
        <v>3</v>
      </c>
      <c r="C323" s="13">
        <v>27401</v>
      </c>
      <c r="D323" s="15">
        <v>2800</v>
      </c>
      <c r="E323" s="15">
        <v>2070</v>
      </c>
      <c r="F323" s="13">
        <v>18</v>
      </c>
      <c r="G323" s="14">
        <v>68.647000000000006</v>
      </c>
      <c r="H323" s="13"/>
      <c r="I323" s="13">
        <v>29713</v>
      </c>
      <c r="J323" s="13"/>
      <c r="K323" s="13"/>
      <c r="L323" s="13"/>
      <c r="M323" s="13">
        <v>21192</v>
      </c>
      <c r="O323" s="8" t="str">
        <f t="shared" si="40"/>
        <v/>
      </c>
      <c r="P323" s="8"/>
      <c r="AO323" s="8" t="str">
        <f t="shared" si="41"/>
        <v/>
      </c>
      <c r="AP323" s="8" t="str">
        <f t="shared" si="42"/>
        <v/>
      </c>
      <c r="AQ323" s="8" t="str">
        <f t="shared" si="43"/>
        <v/>
      </c>
      <c r="AS323" s="8" t="str">
        <f t="shared" si="44"/>
        <v/>
      </c>
      <c r="AT323" s="8" t="str">
        <f t="shared" si="45"/>
        <v/>
      </c>
      <c r="AU323" s="8" t="str">
        <f t="shared" si="46"/>
        <v/>
      </c>
      <c r="AW323" s="8" t="str">
        <f t="shared" si="47"/>
        <v/>
      </c>
      <c r="AX323" s="8" t="str">
        <f t="shared" si="48"/>
        <v/>
      </c>
      <c r="AY323" s="8" t="str">
        <f t="shared" si="49"/>
        <v/>
      </c>
    </row>
    <row r="324" spans="1:51" x14ac:dyDescent="0.2">
      <c r="A324" s="13" t="s">
        <v>403</v>
      </c>
      <c r="B324" s="15">
        <v>3</v>
      </c>
      <c r="C324" s="13">
        <v>24400</v>
      </c>
      <c r="D324" s="15">
        <v>2800</v>
      </c>
      <c r="E324" s="15">
        <v>2070</v>
      </c>
      <c r="F324" s="13">
        <v>16</v>
      </c>
      <c r="G324" s="14">
        <v>61.204999999999998</v>
      </c>
      <c r="H324" s="13"/>
      <c r="I324" s="13">
        <v>25237</v>
      </c>
      <c r="J324" s="13"/>
      <c r="K324" s="13"/>
      <c r="L324" s="13"/>
      <c r="M324" s="13">
        <v>36084</v>
      </c>
      <c r="O324" s="8" t="str">
        <f t="shared" si="40"/>
        <v/>
      </c>
      <c r="P324" s="8"/>
      <c r="AO324" s="8" t="str">
        <f t="shared" si="41"/>
        <v/>
      </c>
      <c r="AP324" s="8" t="str">
        <f t="shared" si="42"/>
        <v/>
      </c>
      <c r="AQ324" s="8" t="str">
        <f t="shared" si="43"/>
        <v/>
      </c>
      <c r="AS324" s="8" t="str">
        <f t="shared" si="44"/>
        <v/>
      </c>
      <c r="AT324" s="8" t="str">
        <f t="shared" si="45"/>
        <v/>
      </c>
      <c r="AU324" s="8" t="str">
        <f t="shared" si="46"/>
        <v/>
      </c>
      <c r="AW324" s="8" t="str">
        <f t="shared" si="47"/>
        <v/>
      </c>
      <c r="AX324" s="8" t="str">
        <f t="shared" si="48"/>
        <v/>
      </c>
      <c r="AY324" s="8" t="str">
        <f t="shared" si="49"/>
        <v/>
      </c>
    </row>
    <row r="325" spans="1:51" x14ac:dyDescent="0.2">
      <c r="A325" s="13" t="s">
        <v>404</v>
      </c>
      <c r="B325" s="15">
        <v>3</v>
      </c>
      <c r="C325" s="13">
        <v>24401</v>
      </c>
      <c r="D325" s="15">
        <v>2800</v>
      </c>
      <c r="E325" s="15">
        <v>2070</v>
      </c>
      <c r="F325" s="13">
        <v>18</v>
      </c>
      <c r="G325" s="14">
        <v>68.647000000000006</v>
      </c>
      <c r="H325" s="13"/>
      <c r="I325" s="13">
        <v>25237</v>
      </c>
      <c r="J325" s="13"/>
      <c r="K325" s="13"/>
      <c r="L325" s="13"/>
      <c r="M325" s="13">
        <v>36084</v>
      </c>
      <c r="O325" s="8" t="str">
        <f t="shared" ref="O325:O388" si="50">IF(N325&gt;25,"PAZI","")</f>
        <v/>
      </c>
      <c r="P325" s="8"/>
      <c r="AO325" s="8" t="str">
        <f t="shared" si="41"/>
        <v/>
      </c>
      <c r="AP325" s="8" t="str">
        <f t="shared" si="42"/>
        <v/>
      </c>
      <c r="AQ325" s="8" t="str">
        <f t="shared" si="43"/>
        <v/>
      </c>
      <c r="AS325" s="8" t="str">
        <f t="shared" si="44"/>
        <v/>
      </c>
      <c r="AT325" s="8" t="str">
        <f t="shared" si="45"/>
        <v/>
      </c>
      <c r="AU325" s="8" t="str">
        <f t="shared" si="46"/>
        <v/>
      </c>
      <c r="AW325" s="8" t="str">
        <f t="shared" si="47"/>
        <v/>
      </c>
      <c r="AX325" s="8" t="str">
        <f t="shared" si="48"/>
        <v/>
      </c>
      <c r="AY325" s="8" t="str">
        <f t="shared" si="49"/>
        <v/>
      </c>
    </row>
    <row r="326" spans="1:51" x14ac:dyDescent="0.2">
      <c r="A326" s="13" t="s">
        <v>405</v>
      </c>
      <c r="B326" s="15">
        <v>3</v>
      </c>
      <c r="C326" s="13">
        <v>41487</v>
      </c>
      <c r="D326" s="15">
        <v>2800</v>
      </c>
      <c r="E326" s="15">
        <v>2070</v>
      </c>
      <c r="F326" s="13">
        <v>25</v>
      </c>
      <c r="G326" s="14">
        <v>95.343999999999994</v>
      </c>
      <c r="H326" s="13"/>
      <c r="I326" s="13"/>
      <c r="J326" s="13"/>
      <c r="K326" s="13">
        <v>960</v>
      </c>
      <c r="L326" s="13"/>
      <c r="M326" s="13">
        <v>36084</v>
      </c>
      <c r="O326" s="8" t="str">
        <f t="shared" si="50"/>
        <v/>
      </c>
      <c r="P326" s="8"/>
      <c r="AO326" s="8" t="str">
        <f t="shared" si="41"/>
        <v/>
      </c>
      <c r="AP326" s="8" t="str">
        <f t="shared" si="42"/>
        <v/>
      </c>
      <c r="AQ326" s="8" t="str">
        <f t="shared" si="43"/>
        <v/>
      </c>
      <c r="AS326" s="8" t="str">
        <f t="shared" si="44"/>
        <v/>
      </c>
      <c r="AT326" s="8" t="str">
        <f t="shared" si="45"/>
        <v/>
      </c>
      <c r="AU326" s="8" t="str">
        <f t="shared" si="46"/>
        <v/>
      </c>
      <c r="AW326" s="8" t="str">
        <f t="shared" si="47"/>
        <v/>
      </c>
      <c r="AX326" s="8" t="str">
        <f t="shared" si="48"/>
        <v/>
      </c>
      <c r="AY326" s="8" t="str">
        <f t="shared" si="49"/>
        <v/>
      </c>
    </row>
    <row r="327" spans="1:51" x14ac:dyDescent="0.2">
      <c r="A327" s="13" t="s">
        <v>406</v>
      </c>
      <c r="B327" s="15">
        <v>3</v>
      </c>
      <c r="C327" s="13">
        <v>57832</v>
      </c>
      <c r="D327" s="15">
        <v>2800</v>
      </c>
      <c r="E327" s="15">
        <v>2070</v>
      </c>
      <c r="F327" s="13">
        <v>18</v>
      </c>
      <c r="G327" s="14">
        <v>68.647000000000006</v>
      </c>
      <c r="H327" s="13"/>
      <c r="I327" s="13">
        <v>25756</v>
      </c>
      <c r="J327" s="13"/>
      <c r="K327" s="13"/>
      <c r="L327" s="13"/>
      <c r="M327" s="13">
        <v>36573</v>
      </c>
      <c r="O327" s="8" t="str">
        <f t="shared" si="50"/>
        <v/>
      </c>
      <c r="P327" s="8"/>
      <c r="AO327" s="8" t="str">
        <f t="shared" si="41"/>
        <v/>
      </c>
      <c r="AP327" s="8" t="str">
        <f t="shared" si="42"/>
        <v/>
      </c>
      <c r="AQ327" s="8" t="str">
        <f t="shared" si="43"/>
        <v/>
      </c>
      <c r="AS327" s="8" t="str">
        <f t="shared" si="44"/>
        <v/>
      </c>
      <c r="AT327" s="8" t="str">
        <f t="shared" si="45"/>
        <v/>
      </c>
      <c r="AU327" s="8" t="str">
        <f t="shared" si="46"/>
        <v/>
      </c>
      <c r="AW327" s="8" t="str">
        <f t="shared" si="47"/>
        <v/>
      </c>
      <c r="AX327" s="8" t="str">
        <f t="shared" si="48"/>
        <v/>
      </c>
      <c r="AY327" s="8" t="str">
        <f t="shared" si="49"/>
        <v/>
      </c>
    </row>
    <row r="328" spans="1:51" x14ac:dyDescent="0.2">
      <c r="A328" s="13" t="s">
        <v>407</v>
      </c>
      <c r="B328" s="15">
        <v>3</v>
      </c>
      <c r="C328" s="13">
        <v>58214</v>
      </c>
      <c r="D328" s="15">
        <v>2800</v>
      </c>
      <c r="E328" s="15">
        <v>2070</v>
      </c>
      <c r="F328" s="13">
        <v>18</v>
      </c>
      <c r="G328" s="14">
        <v>68.647000000000006</v>
      </c>
      <c r="H328" s="13"/>
      <c r="I328" s="13">
        <v>59197</v>
      </c>
      <c r="J328" s="13"/>
      <c r="K328" s="13"/>
      <c r="L328" s="13"/>
      <c r="M328" s="13"/>
      <c r="O328" s="8" t="str">
        <f t="shared" si="50"/>
        <v/>
      </c>
      <c r="P328" s="8"/>
      <c r="AO328" s="8" t="str">
        <f t="shared" si="41"/>
        <v/>
      </c>
      <c r="AP328" s="8" t="str">
        <f t="shared" si="42"/>
        <v/>
      </c>
      <c r="AQ328" s="8" t="str">
        <f t="shared" si="43"/>
        <v/>
      </c>
      <c r="AS328" s="8" t="str">
        <f t="shared" si="44"/>
        <v/>
      </c>
      <c r="AT328" s="8" t="str">
        <f t="shared" si="45"/>
        <v/>
      </c>
      <c r="AU328" s="8" t="str">
        <f t="shared" si="46"/>
        <v/>
      </c>
      <c r="AW328" s="8" t="str">
        <f t="shared" si="47"/>
        <v/>
      </c>
      <c r="AX328" s="8" t="str">
        <f t="shared" si="48"/>
        <v/>
      </c>
      <c r="AY328" s="8" t="str">
        <f t="shared" si="49"/>
        <v/>
      </c>
    </row>
    <row r="329" spans="1:51" x14ac:dyDescent="0.2">
      <c r="A329" s="13" t="s">
        <v>408</v>
      </c>
      <c r="B329" s="15">
        <v>3</v>
      </c>
      <c r="C329" s="13">
        <v>46325</v>
      </c>
      <c r="D329" s="15">
        <v>2800</v>
      </c>
      <c r="E329" s="15">
        <v>2070</v>
      </c>
      <c r="F329" s="13">
        <v>18</v>
      </c>
      <c r="G329" s="14">
        <v>68.647000000000006</v>
      </c>
      <c r="H329" s="13">
        <v>47064</v>
      </c>
      <c r="I329" s="13">
        <v>47065</v>
      </c>
      <c r="J329" s="13"/>
      <c r="K329" s="13"/>
      <c r="L329" s="13"/>
      <c r="M329" s="13">
        <v>21289</v>
      </c>
      <c r="O329" s="8" t="str">
        <f t="shared" si="50"/>
        <v/>
      </c>
      <c r="P329" s="8"/>
      <c r="AO329" s="8" t="str">
        <f t="shared" si="41"/>
        <v/>
      </c>
      <c r="AP329" s="8" t="str">
        <f t="shared" si="42"/>
        <v/>
      </c>
      <c r="AQ329" s="8" t="str">
        <f t="shared" si="43"/>
        <v/>
      </c>
      <c r="AS329" s="8" t="str">
        <f t="shared" si="44"/>
        <v/>
      </c>
      <c r="AT329" s="8" t="str">
        <f t="shared" si="45"/>
        <v/>
      </c>
      <c r="AU329" s="8" t="str">
        <f t="shared" si="46"/>
        <v/>
      </c>
      <c r="AW329" s="8" t="str">
        <f t="shared" si="47"/>
        <v/>
      </c>
      <c r="AX329" s="8" t="str">
        <f t="shared" si="48"/>
        <v/>
      </c>
      <c r="AY329" s="8" t="str">
        <f t="shared" si="49"/>
        <v/>
      </c>
    </row>
    <row r="330" spans="1:51" x14ac:dyDescent="0.2">
      <c r="A330" s="13" t="s">
        <v>409</v>
      </c>
      <c r="B330" s="15">
        <v>3</v>
      </c>
      <c r="C330" s="13">
        <v>46237</v>
      </c>
      <c r="D330" s="15">
        <v>2800</v>
      </c>
      <c r="E330" s="15">
        <v>2070</v>
      </c>
      <c r="F330" s="13">
        <v>18</v>
      </c>
      <c r="G330" s="14">
        <v>68.647000000000006</v>
      </c>
      <c r="H330" s="13">
        <v>47067</v>
      </c>
      <c r="I330" s="13">
        <v>59216</v>
      </c>
      <c r="J330" s="13"/>
      <c r="K330" s="13"/>
      <c r="L330" s="13"/>
      <c r="M330" s="13">
        <v>36107</v>
      </c>
      <c r="O330" s="8" t="str">
        <f t="shared" si="50"/>
        <v/>
      </c>
      <c r="P330" s="8"/>
      <c r="AO330" s="8" t="str">
        <f t="shared" si="41"/>
        <v/>
      </c>
      <c r="AP330" s="8" t="str">
        <f t="shared" si="42"/>
        <v/>
      </c>
      <c r="AQ330" s="8" t="str">
        <f t="shared" si="43"/>
        <v/>
      </c>
      <c r="AS330" s="8" t="str">
        <f t="shared" si="44"/>
        <v/>
      </c>
      <c r="AT330" s="8" t="str">
        <f t="shared" si="45"/>
        <v/>
      </c>
      <c r="AU330" s="8" t="str">
        <f t="shared" si="46"/>
        <v/>
      </c>
      <c r="AW330" s="8" t="str">
        <f t="shared" si="47"/>
        <v/>
      </c>
      <c r="AX330" s="8" t="str">
        <f t="shared" si="48"/>
        <v/>
      </c>
      <c r="AY330" s="8" t="str">
        <f t="shared" si="49"/>
        <v/>
      </c>
    </row>
    <row r="331" spans="1:51" x14ac:dyDescent="0.2">
      <c r="A331" s="13" t="s">
        <v>410</v>
      </c>
      <c r="B331" s="15">
        <v>3</v>
      </c>
      <c r="C331" s="13">
        <v>58386</v>
      </c>
      <c r="D331" s="15">
        <v>2800</v>
      </c>
      <c r="E331" s="15">
        <v>2070</v>
      </c>
      <c r="F331" s="13">
        <v>18</v>
      </c>
      <c r="G331" s="14">
        <v>68.647000000000006</v>
      </c>
      <c r="H331" s="13"/>
      <c r="I331" s="13">
        <v>59200</v>
      </c>
      <c r="J331" s="13"/>
      <c r="K331" s="13"/>
      <c r="L331" s="13"/>
      <c r="M331" s="13"/>
      <c r="O331" s="8" t="str">
        <f t="shared" si="50"/>
        <v/>
      </c>
      <c r="P331" s="8"/>
      <c r="AO331" s="8" t="str">
        <f t="shared" si="41"/>
        <v/>
      </c>
      <c r="AP331" s="8" t="str">
        <f t="shared" si="42"/>
        <v/>
      </c>
      <c r="AQ331" s="8" t="str">
        <f t="shared" si="43"/>
        <v/>
      </c>
      <c r="AS331" s="8" t="str">
        <f t="shared" si="44"/>
        <v/>
      </c>
      <c r="AT331" s="8" t="str">
        <f t="shared" si="45"/>
        <v/>
      </c>
      <c r="AU331" s="8" t="str">
        <f t="shared" si="46"/>
        <v/>
      </c>
      <c r="AW331" s="8" t="str">
        <f t="shared" si="47"/>
        <v/>
      </c>
      <c r="AX331" s="8" t="str">
        <f t="shared" si="48"/>
        <v/>
      </c>
      <c r="AY331" s="8" t="str">
        <f t="shared" si="49"/>
        <v/>
      </c>
    </row>
    <row r="332" spans="1:51" x14ac:dyDescent="0.2">
      <c r="A332" s="18" t="s">
        <v>639</v>
      </c>
      <c r="B332" s="15"/>
      <c r="C332" s="13"/>
      <c r="D332" s="15"/>
      <c r="E332" s="15"/>
      <c r="F332" s="13"/>
      <c r="G332" s="14"/>
      <c r="H332" s="13"/>
      <c r="I332" s="13"/>
      <c r="J332" s="13"/>
      <c r="K332" s="13"/>
      <c r="L332" s="13"/>
      <c r="M332" s="13"/>
      <c r="O332" s="8" t="str">
        <f t="shared" si="50"/>
        <v/>
      </c>
      <c r="P332" s="8"/>
      <c r="AO332" s="8" t="str">
        <f t="shared" si="41"/>
        <v/>
      </c>
      <c r="AP332" s="8" t="str">
        <f t="shared" si="42"/>
        <v/>
      </c>
      <c r="AQ332" s="8" t="str">
        <f t="shared" si="43"/>
        <v/>
      </c>
      <c r="AS332" s="8" t="str">
        <f t="shared" si="44"/>
        <v/>
      </c>
      <c r="AT332" s="8" t="str">
        <f t="shared" si="45"/>
        <v/>
      </c>
      <c r="AU332" s="8" t="str">
        <f t="shared" si="46"/>
        <v/>
      </c>
      <c r="AW332" s="8" t="str">
        <f t="shared" si="47"/>
        <v/>
      </c>
      <c r="AX332" s="8" t="str">
        <f t="shared" si="48"/>
        <v/>
      </c>
      <c r="AY332" s="8" t="str">
        <f t="shared" si="49"/>
        <v/>
      </c>
    </row>
    <row r="333" spans="1:51" x14ac:dyDescent="0.2">
      <c r="A333" s="13" t="s">
        <v>648</v>
      </c>
      <c r="B333" s="15"/>
      <c r="C333" s="13"/>
      <c r="D333" s="15"/>
      <c r="E333" s="15"/>
      <c r="F333" s="13"/>
      <c r="G333" s="14"/>
      <c r="H333" s="13"/>
      <c r="I333" s="13"/>
      <c r="J333" s="13"/>
      <c r="K333" s="13"/>
      <c r="L333" s="13"/>
      <c r="M333" s="13"/>
      <c r="O333" s="8" t="str">
        <f t="shared" si="50"/>
        <v/>
      </c>
      <c r="P333" s="8"/>
      <c r="AO333" s="8" t="str">
        <f t="shared" si="41"/>
        <v/>
      </c>
      <c r="AP333" s="8" t="str">
        <f t="shared" si="42"/>
        <v/>
      </c>
      <c r="AQ333" s="8" t="str">
        <f t="shared" si="43"/>
        <v/>
      </c>
      <c r="AS333" s="8" t="str">
        <f t="shared" si="44"/>
        <v/>
      </c>
      <c r="AT333" s="8" t="str">
        <f t="shared" si="45"/>
        <v/>
      </c>
      <c r="AU333" s="8" t="str">
        <f t="shared" si="46"/>
        <v/>
      </c>
      <c r="AW333" s="8" t="str">
        <f t="shared" si="47"/>
        <v/>
      </c>
      <c r="AX333" s="8" t="str">
        <f t="shared" si="48"/>
        <v/>
      </c>
      <c r="AY333" s="8" t="str">
        <f t="shared" si="49"/>
        <v/>
      </c>
    </row>
    <row r="334" spans="1:51" x14ac:dyDescent="0.2">
      <c r="A334" s="15" t="s">
        <v>411</v>
      </c>
      <c r="B334" s="15">
        <v>1</v>
      </c>
      <c r="C334" s="15">
        <v>45586</v>
      </c>
      <c r="D334" s="15">
        <v>2800</v>
      </c>
      <c r="E334" s="15">
        <v>2070</v>
      </c>
      <c r="F334" s="13">
        <v>18</v>
      </c>
      <c r="G334" s="14">
        <v>68.647000000000006</v>
      </c>
      <c r="H334" s="13"/>
      <c r="I334" s="13">
        <v>1668</v>
      </c>
      <c r="J334" s="13"/>
      <c r="K334" s="13"/>
      <c r="L334" s="13"/>
      <c r="M334" s="13"/>
      <c r="O334" s="8" t="str">
        <f t="shared" si="50"/>
        <v/>
      </c>
      <c r="P334" s="8"/>
      <c r="AO334" s="8" t="str">
        <f t="shared" si="41"/>
        <v/>
      </c>
      <c r="AP334" s="8" t="str">
        <f t="shared" si="42"/>
        <v/>
      </c>
      <c r="AQ334" s="8" t="str">
        <f t="shared" si="43"/>
        <v/>
      </c>
      <c r="AS334" s="8" t="str">
        <f t="shared" si="44"/>
        <v/>
      </c>
      <c r="AT334" s="8" t="str">
        <f t="shared" si="45"/>
        <v/>
      </c>
      <c r="AU334" s="8" t="str">
        <f t="shared" si="46"/>
        <v/>
      </c>
      <c r="AW334" s="8" t="str">
        <f t="shared" si="47"/>
        <v/>
      </c>
      <c r="AX334" s="8" t="str">
        <f t="shared" si="48"/>
        <v/>
      </c>
      <c r="AY334" s="8" t="str">
        <f t="shared" si="49"/>
        <v/>
      </c>
    </row>
    <row r="335" spans="1:51" x14ac:dyDescent="0.2">
      <c r="A335" s="13" t="s">
        <v>412</v>
      </c>
      <c r="B335" s="15">
        <v>1</v>
      </c>
      <c r="C335" s="13">
        <v>59026</v>
      </c>
      <c r="D335" s="15">
        <v>2800</v>
      </c>
      <c r="E335" s="15">
        <v>2070</v>
      </c>
      <c r="F335" s="13">
        <v>18</v>
      </c>
      <c r="G335" s="14">
        <v>68.647000000000006</v>
      </c>
      <c r="H335" s="13"/>
      <c r="I335" s="13"/>
      <c r="J335" s="13"/>
      <c r="K335" s="13">
        <v>1017</v>
      </c>
      <c r="L335" s="13"/>
      <c r="M335" s="13"/>
      <c r="O335" s="8" t="str">
        <f t="shared" si="50"/>
        <v/>
      </c>
      <c r="P335" s="8"/>
      <c r="AO335" s="8" t="str">
        <f t="shared" si="41"/>
        <v/>
      </c>
      <c r="AP335" s="8" t="str">
        <f t="shared" si="42"/>
        <v/>
      </c>
      <c r="AQ335" s="8" t="str">
        <f t="shared" si="43"/>
        <v/>
      </c>
      <c r="AS335" s="8" t="str">
        <f t="shared" si="44"/>
        <v/>
      </c>
      <c r="AT335" s="8" t="str">
        <f t="shared" si="45"/>
        <v/>
      </c>
      <c r="AU335" s="8" t="str">
        <f t="shared" si="46"/>
        <v/>
      </c>
      <c r="AW335" s="8" t="str">
        <f t="shared" si="47"/>
        <v/>
      </c>
      <c r="AX335" s="8" t="str">
        <f t="shared" si="48"/>
        <v/>
      </c>
      <c r="AY335" s="8" t="str">
        <f t="shared" si="49"/>
        <v/>
      </c>
    </row>
    <row r="336" spans="1:51" x14ac:dyDescent="0.2">
      <c r="A336" s="13" t="s">
        <v>413</v>
      </c>
      <c r="B336" s="15">
        <v>1</v>
      </c>
      <c r="C336" s="13">
        <v>24428</v>
      </c>
      <c r="D336" s="15">
        <v>2800</v>
      </c>
      <c r="E336" s="15">
        <v>2070</v>
      </c>
      <c r="F336" s="13">
        <v>18</v>
      </c>
      <c r="G336" s="14">
        <v>68.647000000000006</v>
      </c>
      <c r="H336" s="13"/>
      <c r="I336" s="13">
        <v>25239</v>
      </c>
      <c r="J336" s="13"/>
      <c r="K336" s="13"/>
      <c r="L336" s="13"/>
      <c r="M336" s="13">
        <v>13055</v>
      </c>
      <c r="O336" s="8" t="str">
        <f t="shared" si="50"/>
        <v/>
      </c>
      <c r="P336" s="8"/>
      <c r="AO336" s="8" t="str">
        <f t="shared" si="41"/>
        <v/>
      </c>
      <c r="AP336" s="8" t="str">
        <f t="shared" si="42"/>
        <v/>
      </c>
      <c r="AQ336" s="8" t="str">
        <f t="shared" si="43"/>
        <v/>
      </c>
      <c r="AS336" s="8" t="str">
        <f t="shared" si="44"/>
        <v/>
      </c>
      <c r="AT336" s="8" t="str">
        <f t="shared" si="45"/>
        <v/>
      </c>
      <c r="AU336" s="8" t="str">
        <f t="shared" si="46"/>
        <v/>
      </c>
      <c r="AW336" s="8" t="str">
        <f t="shared" si="47"/>
        <v/>
      </c>
      <c r="AX336" s="8" t="str">
        <f t="shared" si="48"/>
        <v/>
      </c>
      <c r="AY336" s="8" t="str">
        <f t="shared" si="49"/>
        <v/>
      </c>
    </row>
    <row r="337" spans="1:51" x14ac:dyDescent="0.2">
      <c r="A337" s="15" t="s">
        <v>414</v>
      </c>
      <c r="B337" s="15">
        <v>1</v>
      </c>
      <c r="C337" s="15">
        <v>26058</v>
      </c>
      <c r="D337" s="15">
        <v>2800</v>
      </c>
      <c r="E337" s="15">
        <v>2070</v>
      </c>
      <c r="F337" s="13">
        <v>18</v>
      </c>
      <c r="G337" s="14">
        <v>68.647000000000006</v>
      </c>
      <c r="H337" s="13"/>
      <c r="I337" s="13">
        <v>26815</v>
      </c>
      <c r="J337" s="13"/>
      <c r="K337" s="13"/>
      <c r="L337" s="13"/>
      <c r="M337" s="13">
        <v>29705</v>
      </c>
      <c r="O337" s="8" t="str">
        <f t="shared" si="50"/>
        <v/>
      </c>
      <c r="P337" s="8"/>
      <c r="AO337" s="8" t="str">
        <f t="shared" si="41"/>
        <v/>
      </c>
      <c r="AP337" s="8" t="str">
        <f t="shared" si="42"/>
        <v/>
      </c>
      <c r="AQ337" s="8" t="str">
        <f t="shared" si="43"/>
        <v/>
      </c>
      <c r="AS337" s="8" t="str">
        <f t="shared" si="44"/>
        <v/>
      </c>
      <c r="AT337" s="8" t="str">
        <f t="shared" si="45"/>
        <v/>
      </c>
      <c r="AU337" s="8" t="str">
        <f t="shared" si="46"/>
        <v/>
      </c>
      <c r="AW337" s="8" t="str">
        <f t="shared" si="47"/>
        <v/>
      </c>
      <c r="AX337" s="8" t="str">
        <f t="shared" si="48"/>
        <v/>
      </c>
      <c r="AY337" s="8" t="str">
        <f t="shared" si="49"/>
        <v/>
      </c>
    </row>
    <row r="338" spans="1:51" x14ac:dyDescent="0.2">
      <c r="A338" s="13" t="s">
        <v>415</v>
      </c>
      <c r="B338" s="15">
        <v>1</v>
      </c>
      <c r="C338" s="13">
        <v>28588</v>
      </c>
      <c r="D338" s="15">
        <v>2800</v>
      </c>
      <c r="E338" s="15">
        <v>2070</v>
      </c>
      <c r="F338" s="13">
        <v>18</v>
      </c>
      <c r="G338" s="14">
        <v>68.647000000000006</v>
      </c>
      <c r="H338" s="13"/>
      <c r="I338" s="13">
        <v>29719</v>
      </c>
      <c r="J338" s="13"/>
      <c r="K338" s="13"/>
      <c r="L338" s="13"/>
      <c r="M338" s="13"/>
      <c r="O338" s="8" t="str">
        <f t="shared" si="50"/>
        <v/>
      </c>
      <c r="P338" s="8"/>
      <c r="AO338" s="8" t="str">
        <f t="shared" si="41"/>
        <v/>
      </c>
      <c r="AP338" s="8" t="str">
        <f t="shared" si="42"/>
        <v/>
      </c>
      <c r="AQ338" s="8" t="str">
        <f t="shared" si="43"/>
        <v/>
      </c>
      <c r="AS338" s="8" t="str">
        <f t="shared" si="44"/>
        <v/>
      </c>
      <c r="AT338" s="8" t="str">
        <f t="shared" si="45"/>
        <v/>
      </c>
      <c r="AU338" s="8" t="str">
        <f t="shared" si="46"/>
        <v/>
      </c>
      <c r="AW338" s="8" t="str">
        <f t="shared" si="47"/>
        <v/>
      </c>
      <c r="AX338" s="8" t="str">
        <f t="shared" si="48"/>
        <v/>
      </c>
      <c r="AY338" s="8" t="str">
        <f t="shared" si="49"/>
        <v/>
      </c>
    </row>
    <row r="339" spans="1:51" x14ac:dyDescent="0.2">
      <c r="A339" s="15" t="s">
        <v>416</v>
      </c>
      <c r="B339" s="15">
        <v>1</v>
      </c>
      <c r="C339" s="15">
        <v>31993</v>
      </c>
      <c r="D339" s="15">
        <v>2800</v>
      </c>
      <c r="E339" s="15">
        <v>2070</v>
      </c>
      <c r="F339" s="13">
        <v>18</v>
      </c>
      <c r="G339" s="14">
        <v>68.647000000000006</v>
      </c>
      <c r="H339" s="13">
        <v>50869</v>
      </c>
      <c r="I339" s="13">
        <v>33631</v>
      </c>
      <c r="J339" s="13"/>
      <c r="K339" s="13"/>
      <c r="L339" s="13"/>
      <c r="M339" s="13">
        <v>32540</v>
      </c>
      <c r="O339" s="8" t="str">
        <f t="shared" si="50"/>
        <v/>
      </c>
      <c r="P339" s="8"/>
      <c r="AO339" s="8" t="str">
        <f t="shared" si="41"/>
        <v/>
      </c>
      <c r="AP339" s="8" t="str">
        <f t="shared" si="42"/>
        <v/>
      </c>
      <c r="AQ339" s="8" t="str">
        <f t="shared" si="43"/>
        <v/>
      </c>
      <c r="AS339" s="8" t="str">
        <f t="shared" si="44"/>
        <v/>
      </c>
      <c r="AT339" s="8" t="str">
        <f t="shared" si="45"/>
        <v/>
      </c>
      <c r="AU339" s="8" t="str">
        <f t="shared" si="46"/>
        <v/>
      </c>
      <c r="AW339" s="8" t="str">
        <f t="shared" si="47"/>
        <v/>
      </c>
      <c r="AX339" s="8" t="str">
        <f t="shared" si="48"/>
        <v/>
      </c>
      <c r="AY339" s="8" t="str">
        <f t="shared" si="49"/>
        <v/>
      </c>
    </row>
    <row r="340" spans="1:51" x14ac:dyDescent="0.2">
      <c r="A340" s="13" t="s">
        <v>417</v>
      </c>
      <c r="B340" s="15">
        <v>1</v>
      </c>
      <c r="C340" s="13">
        <v>46220</v>
      </c>
      <c r="D340" s="15">
        <v>2800</v>
      </c>
      <c r="E340" s="15">
        <v>2070</v>
      </c>
      <c r="F340" s="13">
        <v>18</v>
      </c>
      <c r="G340" s="14">
        <v>68.647000000000006</v>
      </c>
      <c r="H340" s="13">
        <v>47074</v>
      </c>
      <c r="I340" s="13">
        <v>47071</v>
      </c>
      <c r="J340" s="13"/>
      <c r="K340" s="13"/>
      <c r="L340" s="13"/>
      <c r="M340" s="13"/>
      <c r="O340" s="8" t="str">
        <f t="shared" si="50"/>
        <v/>
      </c>
      <c r="P340" s="8"/>
      <c r="AO340" s="8" t="str">
        <f t="shared" si="41"/>
        <v/>
      </c>
      <c r="AP340" s="8" t="str">
        <f t="shared" si="42"/>
        <v/>
      </c>
      <c r="AQ340" s="8" t="str">
        <f t="shared" si="43"/>
        <v/>
      </c>
      <c r="AS340" s="8" t="str">
        <f t="shared" si="44"/>
        <v/>
      </c>
      <c r="AT340" s="8" t="str">
        <f t="shared" si="45"/>
        <v/>
      </c>
      <c r="AU340" s="8" t="str">
        <f t="shared" si="46"/>
        <v/>
      </c>
      <c r="AW340" s="8" t="str">
        <f t="shared" si="47"/>
        <v/>
      </c>
      <c r="AX340" s="8" t="str">
        <f t="shared" si="48"/>
        <v/>
      </c>
      <c r="AY340" s="8" t="str">
        <f t="shared" si="49"/>
        <v/>
      </c>
    </row>
    <row r="341" spans="1:51" x14ac:dyDescent="0.2">
      <c r="A341" s="13" t="s">
        <v>418</v>
      </c>
      <c r="B341" s="15">
        <v>1</v>
      </c>
      <c r="C341" s="13">
        <v>46221</v>
      </c>
      <c r="D341" s="15">
        <v>2800</v>
      </c>
      <c r="E341" s="15">
        <v>2070</v>
      </c>
      <c r="F341" s="13">
        <v>18</v>
      </c>
      <c r="G341" s="14">
        <v>68.647000000000006</v>
      </c>
      <c r="H341" s="13">
        <v>47073</v>
      </c>
      <c r="I341" s="13">
        <v>47072</v>
      </c>
      <c r="J341" s="13"/>
      <c r="K341" s="13"/>
      <c r="L341" s="13"/>
      <c r="M341" s="13"/>
      <c r="O341" s="8" t="str">
        <f t="shared" si="50"/>
        <v/>
      </c>
      <c r="P341" s="8"/>
      <c r="AO341" s="8" t="str">
        <f t="shared" si="41"/>
        <v/>
      </c>
      <c r="AP341" s="8" t="str">
        <f t="shared" si="42"/>
        <v/>
      </c>
      <c r="AQ341" s="8" t="str">
        <f t="shared" si="43"/>
        <v/>
      </c>
      <c r="AS341" s="8" t="str">
        <f t="shared" si="44"/>
        <v/>
      </c>
      <c r="AT341" s="8" t="str">
        <f t="shared" si="45"/>
        <v/>
      </c>
      <c r="AU341" s="8" t="str">
        <f t="shared" si="46"/>
        <v/>
      </c>
      <c r="AW341" s="8" t="str">
        <f t="shared" si="47"/>
        <v/>
      </c>
      <c r="AX341" s="8" t="str">
        <f t="shared" si="48"/>
        <v/>
      </c>
      <c r="AY341" s="8" t="str">
        <f t="shared" si="49"/>
        <v/>
      </c>
    </row>
    <row r="342" spans="1:51" x14ac:dyDescent="0.2">
      <c r="A342" s="13" t="s">
        <v>419</v>
      </c>
      <c r="B342" s="15">
        <v>1</v>
      </c>
      <c r="C342" s="13">
        <v>55372</v>
      </c>
      <c r="D342" s="15">
        <v>2800</v>
      </c>
      <c r="E342" s="15">
        <v>2070</v>
      </c>
      <c r="F342" s="13">
        <v>18</v>
      </c>
      <c r="G342" s="14">
        <v>68.647000000000006</v>
      </c>
      <c r="H342" s="13">
        <v>59204</v>
      </c>
      <c r="I342" s="13"/>
      <c r="J342" s="13"/>
      <c r="K342" s="13"/>
      <c r="L342" s="13"/>
      <c r="M342" s="13"/>
      <c r="O342" s="8" t="str">
        <f t="shared" si="50"/>
        <v/>
      </c>
      <c r="P342" s="8"/>
      <c r="AO342" s="8" t="str">
        <f t="shared" si="41"/>
        <v/>
      </c>
      <c r="AP342" s="8" t="str">
        <f t="shared" si="42"/>
        <v/>
      </c>
      <c r="AQ342" s="8" t="str">
        <f t="shared" si="43"/>
        <v/>
      </c>
      <c r="AS342" s="8" t="str">
        <f t="shared" si="44"/>
        <v/>
      </c>
      <c r="AT342" s="8" t="str">
        <f t="shared" si="45"/>
        <v/>
      </c>
      <c r="AU342" s="8" t="str">
        <f t="shared" si="46"/>
        <v/>
      </c>
      <c r="AW342" s="8" t="str">
        <f t="shared" si="47"/>
        <v/>
      </c>
      <c r="AX342" s="8" t="str">
        <f t="shared" si="48"/>
        <v/>
      </c>
      <c r="AY342" s="8" t="str">
        <f t="shared" si="49"/>
        <v/>
      </c>
    </row>
    <row r="343" spans="1:51" x14ac:dyDescent="0.2">
      <c r="A343" s="13" t="s">
        <v>420</v>
      </c>
      <c r="B343" s="15">
        <v>1</v>
      </c>
      <c r="C343" s="13">
        <v>55371</v>
      </c>
      <c r="D343" s="15">
        <v>2800</v>
      </c>
      <c r="E343" s="15">
        <v>2070</v>
      </c>
      <c r="F343" s="13">
        <v>18</v>
      </c>
      <c r="G343" s="14">
        <v>68.647000000000006</v>
      </c>
      <c r="H343" s="13">
        <v>59206</v>
      </c>
      <c r="I343" s="13"/>
      <c r="J343" s="13"/>
      <c r="K343" s="13"/>
      <c r="L343" s="13"/>
      <c r="M343" s="13"/>
      <c r="O343" s="8" t="str">
        <f t="shared" si="50"/>
        <v/>
      </c>
      <c r="P343" s="8"/>
      <c r="AO343" s="8" t="str">
        <f t="shared" si="41"/>
        <v/>
      </c>
      <c r="AP343" s="8" t="str">
        <f t="shared" si="42"/>
        <v/>
      </c>
      <c r="AQ343" s="8" t="str">
        <f t="shared" si="43"/>
        <v/>
      </c>
      <c r="AS343" s="8" t="str">
        <f t="shared" si="44"/>
        <v/>
      </c>
      <c r="AT343" s="8" t="str">
        <f t="shared" si="45"/>
        <v/>
      </c>
      <c r="AU343" s="8" t="str">
        <f t="shared" si="46"/>
        <v/>
      </c>
      <c r="AW343" s="8" t="str">
        <f t="shared" si="47"/>
        <v/>
      </c>
      <c r="AX343" s="8" t="str">
        <f t="shared" si="48"/>
        <v/>
      </c>
      <c r="AY343" s="8" t="str">
        <f t="shared" si="49"/>
        <v/>
      </c>
    </row>
    <row r="344" spans="1:51" x14ac:dyDescent="0.2">
      <c r="A344" s="13" t="s">
        <v>421</v>
      </c>
      <c r="B344" s="15">
        <v>1</v>
      </c>
      <c r="C344" s="13">
        <v>58379</v>
      </c>
      <c r="D344" s="15">
        <v>2800</v>
      </c>
      <c r="E344" s="15">
        <v>2070</v>
      </c>
      <c r="F344" s="13">
        <v>18</v>
      </c>
      <c r="G344" s="14">
        <v>68.647000000000006</v>
      </c>
      <c r="H344" s="13">
        <v>59208</v>
      </c>
      <c r="I344" s="13"/>
      <c r="J344" s="13"/>
      <c r="K344" s="13"/>
      <c r="L344" s="13"/>
      <c r="M344" s="13"/>
      <c r="O344" s="8" t="str">
        <f t="shared" si="50"/>
        <v/>
      </c>
      <c r="P344" s="8"/>
      <c r="AO344" s="8" t="str">
        <f t="shared" si="41"/>
        <v/>
      </c>
      <c r="AP344" s="8" t="str">
        <f t="shared" si="42"/>
        <v/>
      </c>
      <c r="AQ344" s="8" t="str">
        <f t="shared" si="43"/>
        <v/>
      </c>
      <c r="AS344" s="8" t="str">
        <f t="shared" si="44"/>
        <v/>
      </c>
      <c r="AT344" s="8" t="str">
        <f t="shared" si="45"/>
        <v/>
      </c>
      <c r="AU344" s="8" t="str">
        <f t="shared" si="46"/>
        <v/>
      </c>
      <c r="AW344" s="8" t="str">
        <f t="shared" si="47"/>
        <v/>
      </c>
      <c r="AX344" s="8" t="str">
        <f t="shared" si="48"/>
        <v/>
      </c>
      <c r="AY344" s="8" t="str">
        <f t="shared" si="49"/>
        <v/>
      </c>
    </row>
    <row r="345" spans="1:51" x14ac:dyDescent="0.2">
      <c r="A345" s="13" t="s">
        <v>422</v>
      </c>
      <c r="B345" s="15">
        <v>1</v>
      </c>
      <c r="C345" s="13">
        <v>58380</v>
      </c>
      <c r="D345" s="15">
        <v>2800</v>
      </c>
      <c r="E345" s="15">
        <v>2070</v>
      </c>
      <c r="F345" s="13">
        <v>18</v>
      </c>
      <c r="G345" s="14">
        <v>68.647000000000006</v>
      </c>
      <c r="H345" s="13">
        <v>59210</v>
      </c>
      <c r="I345" s="13"/>
      <c r="J345" s="13"/>
      <c r="K345" s="13"/>
      <c r="L345" s="13"/>
      <c r="M345" s="13">
        <v>53701</v>
      </c>
      <c r="O345" s="8" t="str">
        <f t="shared" si="50"/>
        <v/>
      </c>
      <c r="P345" s="8"/>
      <c r="AO345" s="8" t="str">
        <f t="shared" si="41"/>
        <v/>
      </c>
      <c r="AP345" s="8" t="str">
        <f t="shared" si="42"/>
        <v/>
      </c>
      <c r="AQ345" s="8" t="str">
        <f t="shared" si="43"/>
        <v/>
      </c>
      <c r="AS345" s="8" t="str">
        <f t="shared" si="44"/>
        <v/>
      </c>
      <c r="AT345" s="8" t="str">
        <f t="shared" si="45"/>
        <v/>
      </c>
      <c r="AU345" s="8" t="str">
        <f t="shared" si="46"/>
        <v/>
      </c>
      <c r="AW345" s="8" t="str">
        <f t="shared" si="47"/>
        <v/>
      </c>
      <c r="AX345" s="8" t="str">
        <f t="shared" si="48"/>
        <v/>
      </c>
      <c r="AY345" s="8" t="str">
        <f t="shared" si="49"/>
        <v/>
      </c>
    </row>
    <row r="346" spans="1:51" x14ac:dyDescent="0.2">
      <c r="A346" s="13" t="s">
        <v>423</v>
      </c>
      <c r="B346" s="15">
        <v>1</v>
      </c>
      <c r="C346" s="13">
        <v>58381</v>
      </c>
      <c r="D346" s="15">
        <v>2800</v>
      </c>
      <c r="E346" s="15">
        <v>2070</v>
      </c>
      <c r="F346" s="13">
        <v>18</v>
      </c>
      <c r="G346" s="14">
        <v>68.647000000000006</v>
      </c>
      <c r="H346" s="13">
        <v>59211</v>
      </c>
      <c r="I346" s="13"/>
      <c r="J346" s="13"/>
      <c r="K346" s="13"/>
      <c r="L346" s="13"/>
      <c r="M346" s="13">
        <v>51115</v>
      </c>
      <c r="O346" s="8" t="str">
        <f t="shared" si="50"/>
        <v/>
      </c>
      <c r="P346" s="8"/>
      <c r="AO346" s="8" t="str">
        <f t="shared" si="41"/>
        <v/>
      </c>
      <c r="AP346" s="8" t="str">
        <f t="shared" si="42"/>
        <v/>
      </c>
      <c r="AQ346" s="8" t="str">
        <f t="shared" si="43"/>
        <v/>
      </c>
      <c r="AS346" s="8" t="str">
        <f t="shared" si="44"/>
        <v/>
      </c>
      <c r="AT346" s="8" t="str">
        <f t="shared" si="45"/>
        <v/>
      </c>
      <c r="AU346" s="8" t="str">
        <f t="shared" si="46"/>
        <v/>
      </c>
      <c r="AW346" s="8" t="str">
        <f t="shared" si="47"/>
        <v/>
      </c>
      <c r="AX346" s="8" t="str">
        <f t="shared" si="48"/>
        <v/>
      </c>
      <c r="AY346" s="8" t="str">
        <f t="shared" si="49"/>
        <v/>
      </c>
    </row>
    <row r="347" spans="1:51" x14ac:dyDescent="0.2">
      <c r="A347" s="13" t="s">
        <v>424</v>
      </c>
      <c r="B347" s="15">
        <v>1</v>
      </c>
      <c r="C347" s="13">
        <v>58213</v>
      </c>
      <c r="D347" s="15">
        <v>2800</v>
      </c>
      <c r="E347" s="15">
        <v>2070</v>
      </c>
      <c r="F347" s="13">
        <v>18</v>
      </c>
      <c r="G347" s="14">
        <v>68.647000000000006</v>
      </c>
      <c r="H347" s="13">
        <v>58388</v>
      </c>
      <c r="I347" s="13"/>
      <c r="J347" s="13"/>
      <c r="K347" s="13"/>
      <c r="L347" s="13"/>
      <c r="M347" s="13"/>
      <c r="O347" s="8" t="str">
        <f t="shared" si="50"/>
        <v/>
      </c>
      <c r="P347" s="8"/>
      <c r="AO347" s="8" t="str">
        <f t="shared" si="41"/>
        <v/>
      </c>
      <c r="AP347" s="8" t="str">
        <f t="shared" si="42"/>
        <v/>
      </c>
      <c r="AQ347" s="8" t="str">
        <f t="shared" si="43"/>
        <v/>
      </c>
      <c r="AS347" s="8" t="str">
        <f t="shared" si="44"/>
        <v/>
      </c>
      <c r="AT347" s="8" t="str">
        <f t="shared" si="45"/>
        <v/>
      </c>
      <c r="AU347" s="8" t="str">
        <f t="shared" si="46"/>
        <v/>
      </c>
      <c r="AW347" s="8" t="str">
        <f t="shared" si="47"/>
        <v/>
      </c>
      <c r="AX347" s="8" t="str">
        <f t="shared" si="48"/>
        <v/>
      </c>
      <c r="AY347" s="8" t="str">
        <f t="shared" si="49"/>
        <v/>
      </c>
    </row>
    <row r="348" spans="1:51" x14ac:dyDescent="0.2">
      <c r="A348" s="13" t="s">
        <v>425</v>
      </c>
      <c r="B348" s="15">
        <v>1</v>
      </c>
      <c r="C348" s="13">
        <v>58382</v>
      </c>
      <c r="D348" s="15">
        <v>2800</v>
      </c>
      <c r="E348" s="15">
        <v>2070</v>
      </c>
      <c r="F348" s="13">
        <v>18</v>
      </c>
      <c r="G348" s="14">
        <v>68.647000000000006</v>
      </c>
      <c r="H348" s="13">
        <v>59212</v>
      </c>
      <c r="I348" s="13"/>
      <c r="J348" s="13"/>
      <c r="K348" s="13"/>
      <c r="L348" s="13"/>
      <c r="M348" s="13"/>
      <c r="O348" s="8" t="str">
        <f t="shared" si="50"/>
        <v/>
      </c>
      <c r="P348" s="8"/>
      <c r="AO348" s="8" t="str">
        <f t="shared" si="41"/>
        <v/>
      </c>
      <c r="AP348" s="8" t="str">
        <f t="shared" si="42"/>
        <v/>
      </c>
      <c r="AQ348" s="8" t="str">
        <f t="shared" si="43"/>
        <v/>
      </c>
      <c r="AS348" s="8" t="str">
        <f t="shared" si="44"/>
        <v/>
      </c>
      <c r="AT348" s="8" t="str">
        <f t="shared" si="45"/>
        <v/>
      </c>
      <c r="AU348" s="8" t="str">
        <f t="shared" si="46"/>
        <v/>
      </c>
      <c r="AW348" s="8" t="str">
        <f t="shared" si="47"/>
        <v/>
      </c>
      <c r="AX348" s="8" t="str">
        <f t="shared" si="48"/>
        <v/>
      </c>
      <c r="AY348" s="8" t="str">
        <f t="shared" si="49"/>
        <v/>
      </c>
    </row>
    <row r="349" spans="1:51" x14ac:dyDescent="0.2">
      <c r="A349" s="13" t="s">
        <v>426</v>
      </c>
      <c r="B349" s="15">
        <v>1</v>
      </c>
      <c r="C349" s="13">
        <v>58383</v>
      </c>
      <c r="D349" s="15">
        <v>2800</v>
      </c>
      <c r="E349" s="15">
        <v>2070</v>
      </c>
      <c r="F349" s="13">
        <v>18</v>
      </c>
      <c r="G349" s="14">
        <v>68.647000000000006</v>
      </c>
      <c r="H349" s="13">
        <v>59213</v>
      </c>
      <c r="I349" s="13"/>
      <c r="J349" s="13"/>
      <c r="K349" s="13"/>
      <c r="L349" s="13"/>
      <c r="M349" s="13"/>
      <c r="O349" s="8" t="str">
        <f t="shared" si="50"/>
        <v/>
      </c>
      <c r="P349" s="8"/>
      <c r="AO349" s="8" t="str">
        <f t="shared" si="41"/>
        <v/>
      </c>
      <c r="AP349" s="8" t="str">
        <f t="shared" si="42"/>
        <v/>
      </c>
      <c r="AQ349" s="8" t="str">
        <f t="shared" si="43"/>
        <v/>
      </c>
      <c r="AS349" s="8" t="str">
        <f t="shared" si="44"/>
        <v/>
      </c>
      <c r="AT349" s="8" t="str">
        <f t="shared" si="45"/>
        <v/>
      </c>
      <c r="AU349" s="8" t="str">
        <f t="shared" si="46"/>
        <v/>
      </c>
      <c r="AW349" s="8" t="str">
        <f t="shared" si="47"/>
        <v/>
      </c>
      <c r="AX349" s="8" t="str">
        <f t="shared" si="48"/>
        <v/>
      </c>
      <c r="AY349" s="8" t="str">
        <f t="shared" si="49"/>
        <v/>
      </c>
    </row>
    <row r="350" spans="1:51" x14ac:dyDescent="0.2">
      <c r="A350" s="13" t="s">
        <v>427</v>
      </c>
      <c r="B350" s="15">
        <v>1</v>
      </c>
      <c r="C350" s="13">
        <v>58384</v>
      </c>
      <c r="D350" s="15">
        <v>2800</v>
      </c>
      <c r="E350" s="15">
        <v>2070</v>
      </c>
      <c r="F350" s="13">
        <v>18</v>
      </c>
      <c r="G350" s="14">
        <v>68.647000000000006</v>
      </c>
      <c r="H350" s="13">
        <v>59214</v>
      </c>
      <c r="I350" s="13"/>
      <c r="J350" s="13"/>
      <c r="K350" s="13"/>
      <c r="L350" s="13"/>
      <c r="M350" s="13"/>
      <c r="O350" s="8" t="str">
        <f t="shared" si="50"/>
        <v/>
      </c>
      <c r="P350" s="8"/>
      <c r="AO350" s="8" t="str">
        <f t="shared" si="41"/>
        <v/>
      </c>
      <c r="AP350" s="8" t="str">
        <f t="shared" si="42"/>
        <v/>
      </c>
      <c r="AQ350" s="8" t="str">
        <f t="shared" si="43"/>
        <v/>
      </c>
      <c r="AS350" s="8" t="str">
        <f t="shared" si="44"/>
        <v/>
      </c>
      <c r="AT350" s="8" t="str">
        <f t="shared" si="45"/>
        <v/>
      </c>
      <c r="AU350" s="8" t="str">
        <f t="shared" si="46"/>
        <v/>
      </c>
      <c r="AW350" s="8" t="str">
        <f t="shared" si="47"/>
        <v/>
      </c>
      <c r="AX350" s="8" t="str">
        <f t="shared" si="48"/>
        <v/>
      </c>
      <c r="AY350" s="8" t="str">
        <f t="shared" si="49"/>
        <v/>
      </c>
    </row>
    <row r="351" spans="1:51" x14ac:dyDescent="0.2">
      <c r="A351" s="18" t="s">
        <v>640</v>
      </c>
      <c r="B351" s="15"/>
      <c r="C351" s="13"/>
      <c r="D351" s="15"/>
      <c r="E351" s="15"/>
      <c r="F351" s="13"/>
      <c r="G351" s="14"/>
      <c r="H351" s="13"/>
      <c r="I351" s="13"/>
      <c r="J351" s="13"/>
      <c r="K351" s="13"/>
      <c r="L351" s="13"/>
      <c r="M351" s="13"/>
      <c r="O351" s="8" t="str">
        <f t="shared" si="50"/>
        <v/>
      </c>
      <c r="P351" s="8"/>
      <c r="AO351" s="8" t="str">
        <f t="shared" si="41"/>
        <v/>
      </c>
      <c r="AP351" s="8" t="str">
        <f t="shared" si="42"/>
        <v/>
      </c>
      <c r="AQ351" s="8" t="str">
        <f t="shared" si="43"/>
        <v/>
      </c>
      <c r="AS351" s="8" t="str">
        <f t="shared" si="44"/>
        <v/>
      </c>
      <c r="AT351" s="8" t="str">
        <f t="shared" si="45"/>
        <v/>
      </c>
      <c r="AU351" s="8" t="str">
        <f t="shared" si="46"/>
        <v/>
      </c>
      <c r="AW351" s="8" t="str">
        <f t="shared" si="47"/>
        <v/>
      </c>
      <c r="AX351" s="8" t="str">
        <f t="shared" si="48"/>
        <v/>
      </c>
      <c r="AY351" s="8" t="str">
        <f t="shared" si="49"/>
        <v/>
      </c>
    </row>
    <row r="352" spans="1:51" x14ac:dyDescent="0.2">
      <c r="A352" s="13" t="s">
        <v>649</v>
      </c>
      <c r="B352" s="15"/>
      <c r="C352" s="13"/>
      <c r="D352" s="15"/>
      <c r="E352" s="15"/>
      <c r="F352" s="13"/>
      <c r="G352" s="14"/>
      <c r="H352" s="13"/>
      <c r="I352" s="13"/>
      <c r="J352" s="13"/>
      <c r="K352" s="13"/>
      <c r="L352" s="13"/>
      <c r="M352" s="13"/>
      <c r="O352" s="8" t="str">
        <f t="shared" si="50"/>
        <v/>
      </c>
      <c r="P352" s="8"/>
      <c r="AO352" s="8" t="str">
        <f t="shared" si="41"/>
        <v/>
      </c>
      <c r="AP352" s="8" t="str">
        <f t="shared" si="42"/>
        <v/>
      </c>
      <c r="AQ352" s="8" t="str">
        <f t="shared" si="43"/>
        <v/>
      </c>
      <c r="AS352" s="8" t="str">
        <f t="shared" si="44"/>
        <v/>
      </c>
      <c r="AT352" s="8" t="str">
        <f t="shared" si="45"/>
        <v/>
      </c>
      <c r="AU352" s="8" t="str">
        <f t="shared" si="46"/>
        <v/>
      </c>
      <c r="AW352" s="8" t="str">
        <f t="shared" si="47"/>
        <v/>
      </c>
      <c r="AX352" s="8" t="str">
        <f t="shared" si="48"/>
        <v/>
      </c>
      <c r="AY352" s="8" t="str">
        <f t="shared" si="49"/>
        <v/>
      </c>
    </row>
    <row r="353" spans="1:51" x14ac:dyDescent="0.2">
      <c r="A353" s="15" t="s">
        <v>101</v>
      </c>
      <c r="B353" s="15">
        <v>3</v>
      </c>
      <c r="C353" s="15">
        <v>46703</v>
      </c>
      <c r="D353" s="15">
        <v>2800</v>
      </c>
      <c r="E353" s="15">
        <v>2050</v>
      </c>
      <c r="F353" s="13">
        <v>18</v>
      </c>
      <c r="G353" s="14">
        <v>79.040000000000006</v>
      </c>
      <c r="H353" s="13">
        <v>48688</v>
      </c>
      <c r="I353" s="13"/>
      <c r="J353" s="13"/>
      <c r="K353" s="13"/>
      <c r="L353" s="13"/>
      <c r="M353" s="13"/>
      <c r="O353" s="8" t="str">
        <f t="shared" si="50"/>
        <v/>
      </c>
      <c r="P353" s="8"/>
      <c r="AO353" s="8" t="str">
        <f t="shared" si="41"/>
        <v/>
      </c>
      <c r="AP353" s="8" t="str">
        <f t="shared" si="42"/>
        <v/>
      </c>
      <c r="AQ353" s="8" t="str">
        <f t="shared" si="43"/>
        <v/>
      </c>
      <c r="AS353" s="8" t="str">
        <f t="shared" si="44"/>
        <v/>
      </c>
      <c r="AT353" s="8" t="str">
        <f t="shared" si="45"/>
        <v/>
      </c>
      <c r="AU353" s="8" t="str">
        <f t="shared" si="46"/>
        <v/>
      </c>
      <c r="AW353" s="8" t="str">
        <f t="shared" si="47"/>
        <v/>
      </c>
      <c r="AX353" s="8" t="str">
        <f t="shared" si="48"/>
        <v/>
      </c>
      <c r="AY353" s="8" t="str">
        <f t="shared" si="49"/>
        <v/>
      </c>
    </row>
    <row r="354" spans="1:51" x14ac:dyDescent="0.2">
      <c r="A354" s="15" t="s">
        <v>165</v>
      </c>
      <c r="B354" s="15">
        <v>3</v>
      </c>
      <c r="C354" s="15">
        <v>50681</v>
      </c>
      <c r="D354" s="15">
        <v>2800</v>
      </c>
      <c r="E354" s="15">
        <v>2050</v>
      </c>
      <c r="F354" s="13">
        <v>18</v>
      </c>
      <c r="G354" s="14">
        <v>79.040000000000006</v>
      </c>
      <c r="H354" s="13">
        <v>48672</v>
      </c>
      <c r="I354" s="13"/>
      <c r="J354" s="13"/>
      <c r="K354" s="13"/>
      <c r="L354" s="13"/>
      <c r="M354" s="13"/>
      <c r="O354" s="8" t="str">
        <f t="shared" si="50"/>
        <v/>
      </c>
      <c r="P354" s="8"/>
      <c r="AO354" s="8" t="str">
        <f t="shared" si="41"/>
        <v/>
      </c>
      <c r="AP354" s="8" t="str">
        <f t="shared" si="42"/>
        <v/>
      </c>
      <c r="AQ354" s="8" t="str">
        <f t="shared" si="43"/>
        <v/>
      </c>
      <c r="AS354" s="8" t="str">
        <f t="shared" si="44"/>
        <v/>
      </c>
      <c r="AT354" s="8" t="str">
        <f t="shared" si="45"/>
        <v/>
      </c>
      <c r="AU354" s="8" t="str">
        <f t="shared" si="46"/>
        <v/>
      </c>
      <c r="AW354" s="8" t="str">
        <f t="shared" si="47"/>
        <v/>
      </c>
      <c r="AX354" s="8" t="str">
        <f t="shared" si="48"/>
        <v/>
      </c>
      <c r="AY354" s="8" t="str">
        <f t="shared" si="49"/>
        <v/>
      </c>
    </row>
    <row r="355" spans="1:51" x14ac:dyDescent="0.2">
      <c r="A355" s="15" t="s">
        <v>164</v>
      </c>
      <c r="B355" s="15">
        <v>3</v>
      </c>
      <c r="C355" s="15">
        <v>52537</v>
      </c>
      <c r="D355" s="15">
        <v>2800</v>
      </c>
      <c r="E355" s="15">
        <v>2050</v>
      </c>
      <c r="F355" s="13">
        <v>18</v>
      </c>
      <c r="G355" s="14">
        <v>79.040000000000006</v>
      </c>
      <c r="H355" s="13">
        <v>50339</v>
      </c>
      <c r="I355" s="13"/>
      <c r="J355" s="13"/>
      <c r="K355" s="13"/>
      <c r="L355" s="13"/>
      <c r="M355" s="13"/>
      <c r="O355" s="8" t="str">
        <f t="shared" si="50"/>
        <v/>
      </c>
      <c r="P355" s="8"/>
      <c r="AO355" s="8" t="str">
        <f t="shared" si="41"/>
        <v/>
      </c>
      <c r="AP355" s="8" t="str">
        <f t="shared" si="42"/>
        <v/>
      </c>
      <c r="AQ355" s="8" t="str">
        <f t="shared" si="43"/>
        <v/>
      </c>
      <c r="AS355" s="8" t="str">
        <f t="shared" si="44"/>
        <v/>
      </c>
      <c r="AT355" s="8" t="str">
        <f t="shared" si="45"/>
        <v/>
      </c>
      <c r="AU355" s="8" t="str">
        <f t="shared" si="46"/>
        <v/>
      </c>
      <c r="AW355" s="8" t="str">
        <f t="shared" si="47"/>
        <v/>
      </c>
      <c r="AX355" s="8" t="str">
        <f t="shared" si="48"/>
        <v/>
      </c>
      <c r="AY355" s="8" t="str">
        <f t="shared" si="49"/>
        <v/>
      </c>
    </row>
    <row r="356" spans="1:51" x14ac:dyDescent="0.2">
      <c r="A356" s="15" t="s">
        <v>428</v>
      </c>
      <c r="B356" s="15">
        <v>3</v>
      </c>
      <c r="C356" s="15">
        <v>59024</v>
      </c>
      <c r="D356" s="15">
        <v>2800</v>
      </c>
      <c r="E356" s="15">
        <v>2050</v>
      </c>
      <c r="F356" s="13">
        <v>18</v>
      </c>
      <c r="G356" s="14">
        <v>79.040000000000006</v>
      </c>
      <c r="H356" s="13"/>
      <c r="I356" s="13"/>
      <c r="J356" s="13"/>
      <c r="K356" s="13"/>
      <c r="L356" s="13"/>
      <c r="M356" s="13"/>
      <c r="O356" s="8" t="str">
        <f t="shared" si="50"/>
        <v/>
      </c>
      <c r="P356" s="8"/>
      <c r="AO356" s="8" t="str">
        <f t="shared" si="41"/>
        <v/>
      </c>
      <c r="AP356" s="8" t="str">
        <f t="shared" si="42"/>
        <v/>
      </c>
      <c r="AQ356" s="8" t="str">
        <f t="shared" si="43"/>
        <v/>
      </c>
      <c r="AS356" s="8" t="str">
        <f t="shared" si="44"/>
        <v/>
      </c>
      <c r="AT356" s="8" t="str">
        <f t="shared" si="45"/>
        <v/>
      </c>
      <c r="AU356" s="8" t="str">
        <f t="shared" si="46"/>
        <v/>
      </c>
      <c r="AW356" s="8" t="str">
        <f t="shared" si="47"/>
        <v/>
      </c>
      <c r="AX356" s="8" t="str">
        <f t="shared" si="48"/>
        <v/>
      </c>
      <c r="AY356" s="8" t="str">
        <f t="shared" si="49"/>
        <v/>
      </c>
    </row>
    <row r="357" spans="1:51" x14ac:dyDescent="0.2">
      <c r="A357" s="15" t="s">
        <v>429</v>
      </c>
      <c r="B357" s="15">
        <v>3</v>
      </c>
      <c r="C357" s="15">
        <v>59025</v>
      </c>
      <c r="D357" s="15">
        <v>2800</v>
      </c>
      <c r="E357" s="15">
        <v>2050</v>
      </c>
      <c r="F357" s="13">
        <v>18</v>
      </c>
      <c r="G357" s="14">
        <v>79.040000000000006</v>
      </c>
      <c r="H357" s="13">
        <v>59191</v>
      </c>
      <c r="I357" s="13"/>
      <c r="J357" s="13"/>
      <c r="K357" s="13"/>
      <c r="L357" s="13"/>
      <c r="M357" s="13"/>
      <c r="O357" s="8" t="str">
        <f t="shared" si="50"/>
        <v/>
      </c>
      <c r="P357" s="8"/>
      <c r="AO357" s="8" t="str">
        <f t="shared" si="41"/>
        <v/>
      </c>
      <c r="AP357" s="8" t="str">
        <f t="shared" si="42"/>
        <v/>
      </c>
      <c r="AQ357" s="8" t="str">
        <f t="shared" si="43"/>
        <v/>
      </c>
      <c r="AS357" s="8" t="str">
        <f t="shared" si="44"/>
        <v/>
      </c>
      <c r="AT357" s="8" t="str">
        <f t="shared" si="45"/>
        <v/>
      </c>
      <c r="AU357" s="8" t="str">
        <f t="shared" si="46"/>
        <v/>
      </c>
      <c r="AW357" s="8" t="str">
        <f t="shared" si="47"/>
        <v/>
      </c>
      <c r="AX357" s="8" t="str">
        <f t="shared" si="48"/>
        <v/>
      </c>
      <c r="AY357" s="8" t="str">
        <f t="shared" si="49"/>
        <v/>
      </c>
    </row>
    <row r="358" spans="1:51" x14ac:dyDescent="0.2">
      <c r="A358" s="15" t="s">
        <v>430</v>
      </c>
      <c r="B358" s="15">
        <v>3</v>
      </c>
      <c r="C358" s="15">
        <v>55999</v>
      </c>
      <c r="D358" s="15">
        <v>2800</v>
      </c>
      <c r="E358" s="15">
        <v>2050</v>
      </c>
      <c r="F358" s="13">
        <v>18</v>
      </c>
      <c r="G358" s="14">
        <v>79.040000000000006</v>
      </c>
      <c r="H358" s="13">
        <v>56006</v>
      </c>
      <c r="I358" s="13"/>
      <c r="J358" s="13"/>
      <c r="K358" s="13"/>
      <c r="L358" s="13"/>
      <c r="M358" s="13"/>
      <c r="O358" s="8" t="str">
        <f t="shared" si="50"/>
        <v/>
      </c>
      <c r="P358" s="8"/>
      <c r="AO358" s="8" t="str">
        <f t="shared" si="41"/>
        <v/>
      </c>
      <c r="AP358" s="8" t="str">
        <f t="shared" si="42"/>
        <v/>
      </c>
      <c r="AQ358" s="8" t="str">
        <f t="shared" si="43"/>
        <v/>
      </c>
      <c r="AS358" s="8" t="str">
        <f t="shared" si="44"/>
        <v/>
      </c>
      <c r="AT358" s="8" t="str">
        <f t="shared" si="45"/>
        <v/>
      </c>
      <c r="AU358" s="8" t="str">
        <f t="shared" si="46"/>
        <v/>
      </c>
      <c r="AW358" s="8" t="str">
        <f t="shared" si="47"/>
        <v/>
      </c>
      <c r="AX358" s="8" t="str">
        <f t="shared" si="48"/>
        <v/>
      </c>
      <c r="AY358" s="8" t="str">
        <f t="shared" si="49"/>
        <v/>
      </c>
    </row>
    <row r="359" spans="1:51" x14ac:dyDescent="0.2">
      <c r="A359" s="18" t="s">
        <v>641</v>
      </c>
      <c r="B359" s="15"/>
      <c r="C359" s="15"/>
      <c r="D359" s="15"/>
      <c r="E359" s="15"/>
      <c r="F359" s="13"/>
      <c r="G359" s="14"/>
      <c r="H359" s="13"/>
      <c r="I359" s="13"/>
      <c r="J359" s="13"/>
      <c r="K359" s="13"/>
      <c r="L359" s="13"/>
      <c r="M359" s="13"/>
      <c r="O359" s="8" t="str">
        <f t="shared" si="50"/>
        <v/>
      </c>
      <c r="P359" s="8"/>
      <c r="AO359" s="8" t="str">
        <f t="shared" ref="AO359:AO409" si="51">IF(W359&lt;&gt;"",O359,"")</f>
        <v/>
      </c>
      <c r="AP359" s="8" t="str">
        <f t="shared" ref="AP359:AP409" si="52">IF(W359&lt;&gt;"",V359,"")</f>
        <v/>
      </c>
      <c r="AQ359" s="8" t="str">
        <f t="shared" ref="AQ359:AQ409" si="53">IF(W359&lt;&gt;"",W359,"")</f>
        <v/>
      </c>
      <c r="AS359" s="8" t="str">
        <f t="shared" ref="AS359:AS409" si="54">IF(Y359&lt;&gt;"",O359,"")</f>
        <v/>
      </c>
      <c r="AT359" s="8" t="str">
        <f t="shared" ref="AT359:AT409" si="55">IF(Y359&lt;&gt;"",X359,"")</f>
        <v/>
      </c>
      <c r="AU359" s="8" t="str">
        <f t="shared" ref="AU359:AU409" si="56">IF(Y359&lt;&gt;"",Y359,"")</f>
        <v/>
      </c>
      <c r="AW359" s="8" t="str">
        <f t="shared" ref="AW359:AW409" si="57">IF(AA359&lt;&gt;"",O359,"")</f>
        <v/>
      </c>
      <c r="AX359" s="8" t="str">
        <f t="shared" ref="AX359:AX409" si="58">IF(AA359&lt;&gt;"",Z359,"")</f>
        <v/>
      </c>
      <c r="AY359" s="8" t="str">
        <f t="shared" ref="AY359:AY409" si="59">IF(AA359&lt;&gt;"",AA359,"")</f>
        <v/>
      </c>
    </row>
    <row r="360" spans="1:51" x14ac:dyDescent="0.2">
      <c r="A360" s="15" t="s">
        <v>650</v>
      </c>
      <c r="B360" s="15"/>
      <c r="C360" s="15"/>
      <c r="D360" s="15"/>
      <c r="E360" s="15"/>
      <c r="F360" s="13"/>
      <c r="G360" s="14"/>
      <c r="H360" s="13"/>
      <c r="I360" s="13"/>
      <c r="J360" s="13"/>
      <c r="K360" s="13"/>
      <c r="L360" s="13"/>
      <c r="M360" s="13"/>
      <c r="O360" s="8" t="str">
        <f t="shared" si="50"/>
        <v/>
      </c>
      <c r="P360" s="8"/>
      <c r="AO360" s="8" t="str">
        <f t="shared" si="51"/>
        <v/>
      </c>
      <c r="AP360" s="8" t="str">
        <f t="shared" si="52"/>
        <v/>
      </c>
      <c r="AQ360" s="8" t="str">
        <f t="shared" si="53"/>
        <v/>
      </c>
      <c r="AS360" s="8" t="str">
        <f t="shared" si="54"/>
        <v/>
      </c>
      <c r="AT360" s="8" t="str">
        <f t="shared" si="55"/>
        <v/>
      </c>
      <c r="AU360" s="8" t="str">
        <f t="shared" si="56"/>
        <v/>
      </c>
      <c r="AW360" s="8" t="str">
        <f t="shared" si="57"/>
        <v/>
      </c>
      <c r="AX360" s="8" t="str">
        <f t="shared" si="58"/>
        <v/>
      </c>
      <c r="AY360" s="8" t="str">
        <f t="shared" si="59"/>
        <v/>
      </c>
    </row>
    <row r="361" spans="1:51" x14ac:dyDescent="0.2">
      <c r="A361" s="15" t="s">
        <v>796</v>
      </c>
      <c r="B361" s="15">
        <v>3</v>
      </c>
      <c r="C361" s="15">
        <v>57632</v>
      </c>
      <c r="D361" s="15">
        <v>2800</v>
      </c>
      <c r="E361" s="15">
        <v>2050</v>
      </c>
      <c r="F361" s="13">
        <v>18</v>
      </c>
      <c r="G361" s="14">
        <v>79.040000000000006</v>
      </c>
      <c r="H361" s="13">
        <v>57801</v>
      </c>
      <c r="I361" s="13"/>
      <c r="J361" s="13"/>
      <c r="K361" s="13"/>
      <c r="L361" s="13"/>
      <c r="M361" s="13"/>
      <c r="O361" s="8" t="str">
        <f t="shared" si="50"/>
        <v/>
      </c>
      <c r="P361" s="8"/>
      <c r="AO361" s="8" t="str">
        <f t="shared" si="51"/>
        <v/>
      </c>
      <c r="AP361" s="8" t="str">
        <f t="shared" si="52"/>
        <v/>
      </c>
      <c r="AQ361" s="8" t="str">
        <f t="shared" si="53"/>
        <v/>
      </c>
      <c r="AS361" s="8" t="str">
        <f t="shared" si="54"/>
        <v/>
      </c>
      <c r="AT361" s="8" t="str">
        <f t="shared" si="55"/>
        <v/>
      </c>
      <c r="AU361" s="8" t="str">
        <f t="shared" si="56"/>
        <v/>
      </c>
      <c r="AW361" s="8" t="str">
        <f t="shared" si="57"/>
        <v/>
      </c>
      <c r="AX361" s="8" t="str">
        <f t="shared" si="58"/>
        <v/>
      </c>
      <c r="AY361" s="8" t="str">
        <f t="shared" si="59"/>
        <v/>
      </c>
    </row>
    <row r="362" spans="1:51" x14ac:dyDescent="0.2">
      <c r="A362" s="15" t="s">
        <v>797</v>
      </c>
      <c r="B362" s="15">
        <v>3</v>
      </c>
      <c r="C362" s="15">
        <v>57796</v>
      </c>
      <c r="D362" s="15">
        <v>2800</v>
      </c>
      <c r="E362" s="15">
        <v>2050</v>
      </c>
      <c r="F362" s="13">
        <v>18</v>
      </c>
      <c r="G362" s="14">
        <v>79.040000000000006</v>
      </c>
      <c r="H362" s="13">
        <v>43377</v>
      </c>
      <c r="I362" s="13"/>
      <c r="J362" s="13"/>
      <c r="K362" s="13"/>
      <c r="L362" s="13"/>
      <c r="M362" s="13"/>
      <c r="O362" s="8" t="str">
        <f t="shared" si="50"/>
        <v/>
      </c>
      <c r="P362" s="8"/>
      <c r="AO362" s="8" t="str">
        <f t="shared" si="51"/>
        <v/>
      </c>
      <c r="AP362" s="8" t="str">
        <f t="shared" si="52"/>
        <v/>
      </c>
      <c r="AQ362" s="8" t="str">
        <f t="shared" si="53"/>
        <v/>
      </c>
      <c r="AS362" s="8" t="str">
        <f t="shared" si="54"/>
        <v/>
      </c>
      <c r="AT362" s="8" t="str">
        <f t="shared" si="55"/>
        <v/>
      </c>
      <c r="AU362" s="8" t="str">
        <f t="shared" si="56"/>
        <v/>
      </c>
      <c r="AW362" s="8" t="str">
        <f t="shared" si="57"/>
        <v/>
      </c>
      <c r="AX362" s="8" t="str">
        <f t="shared" si="58"/>
        <v/>
      </c>
      <c r="AY362" s="8" t="str">
        <f t="shared" si="59"/>
        <v/>
      </c>
    </row>
    <row r="363" spans="1:51" x14ac:dyDescent="0.2">
      <c r="A363" s="15" t="s">
        <v>798</v>
      </c>
      <c r="B363" s="15">
        <v>3</v>
      </c>
      <c r="C363" s="15">
        <v>57797</v>
      </c>
      <c r="D363" s="15">
        <v>2800</v>
      </c>
      <c r="E363" s="15">
        <v>2050</v>
      </c>
      <c r="F363" s="13">
        <v>18</v>
      </c>
      <c r="G363" s="14">
        <v>79.040000000000006</v>
      </c>
      <c r="H363" s="13">
        <v>57802</v>
      </c>
      <c r="I363" s="13"/>
      <c r="J363" s="13"/>
      <c r="K363" s="13"/>
      <c r="L363" s="13"/>
      <c r="M363" s="13"/>
      <c r="O363" s="8" t="str">
        <f t="shared" si="50"/>
        <v/>
      </c>
      <c r="P363" s="8"/>
      <c r="AO363" s="8" t="str">
        <f t="shared" si="51"/>
        <v/>
      </c>
      <c r="AP363" s="8" t="str">
        <f t="shared" si="52"/>
        <v/>
      </c>
      <c r="AQ363" s="8" t="str">
        <f t="shared" si="53"/>
        <v/>
      </c>
      <c r="AS363" s="8" t="str">
        <f t="shared" si="54"/>
        <v/>
      </c>
      <c r="AT363" s="8" t="str">
        <f t="shared" si="55"/>
        <v/>
      </c>
      <c r="AU363" s="8" t="str">
        <f t="shared" si="56"/>
        <v/>
      </c>
      <c r="AW363" s="8" t="str">
        <f t="shared" si="57"/>
        <v/>
      </c>
      <c r="AX363" s="8" t="str">
        <f t="shared" si="58"/>
        <v/>
      </c>
      <c r="AY363" s="8" t="str">
        <f t="shared" si="59"/>
        <v/>
      </c>
    </row>
    <row r="364" spans="1:51" x14ac:dyDescent="0.2">
      <c r="A364" s="15" t="s">
        <v>799</v>
      </c>
      <c r="B364" s="15">
        <v>3</v>
      </c>
      <c r="C364" s="15">
        <v>57798</v>
      </c>
      <c r="D364" s="15">
        <v>2800</v>
      </c>
      <c r="E364" s="15">
        <v>2050</v>
      </c>
      <c r="F364" s="13">
        <v>18</v>
      </c>
      <c r="G364" s="14">
        <v>79.040000000000006</v>
      </c>
      <c r="H364" s="13">
        <v>57803</v>
      </c>
      <c r="I364" s="13"/>
      <c r="J364" s="13"/>
      <c r="K364" s="13"/>
      <c r="L364" s="13"/>
      <c r="M364" s="13"/>
      <c r="O364" s="8" t="str">
        <f t="shared" si="50"/>
        <v/>
      </c>
      <c r="P364" s="8"/>
      <c r="AO364" s="8" t="str">
        <f t="shared" si="51"/>
        <v/>
      </c>
      <c r="AP364" s="8" t="str">
        <f t="shared" si="52"/>
        <v/>
      </c>
      <c r="AQ364" s="8" t="str">
        <f t="shared" si="53"/>
        <v/>
      </c>
      <c r="AS364" s="8" t="str">
        <f t="shared" si="54"/>
        <v/>
      </c>
      <c r="AT364" s="8" t="str">
        <f t="shared" si="55"/>
        <v/>
      </c>
      <c r="AU364" s="8" t="str">
        <f t="shared" si="56"/>
        <v/>
      </c>
      <c r="AW364" s="8" t="str">
        <f t="shared" si="57"/>
        <v/>
      </c>
      <c r="AX364" s="8" t="str">
        <f t="shared" si="58"/>
        <v/>
      </c>
      <c r="AY364" s="8" t="str">
        <f t="shared" si="59"/>
        <v/>
      </c>
    </row>
    <row r="365" spans="1:51" x14ac:dyDescent="0.2">
      <c r="A365" s="15" t="s">
        <v>800</v>
      </c>
      <c r="B365" s="15">
        <v>3</v>
      </c>
      <c r="C365" s="15">
        <v>57799</v>
      </c>
      <c r="D365" s="15">
        <v>2800</v>
      </c>
      <c r="E365" s="15">
        <v>2050</v>
      </c>
      <c r="F365" s="13">
        <v>18</v>
      </c>
      <c r="G365" s="14">
        <v>79.040000000000006</v>
      </c>
      <c r="H365" s="13">
        <v>57804</v>
      </c>
      <c r="I365" s="13"/>
      <c r="J365" s="13"/>
      <c r="K365" s="13"/>
      <c r="L365" s="13"/>
      <c r="M365" s="13"/>
      <c r="O365" s="8" t="str">
        <f t="shared" si="50"/>
        <v/>
      </c>
      <c r="P365" s="8"/>
      <c r="AO365" s="8" t="str">
        <f t="shared" si="51"/>
        <v/>
      </c>
      <c r="AP365" s="8" t="str">
        <f t="shared" si="52"/>
        <v/>
      </c>
      <c r="AQ365" s="8" t="str">
        <f t="shared" si="53"/>
        <v/>
      </c>
      <c r="AS365" s="8" t="str">
        <f t="shared" si="54"/>
        <v/>
      </c>
      <c r="AT365" s="8" t="str">
        <f t="shared" si="55"/>
        <v/>
      </c>
      <c r="AU365" s="8" t="str">
        <f t="shared" si="56"/>
        <v/>
      </c>
      <c r="AW365" s="8" t="str">
        <f t="shared" si="57"/>
        <v/>
      </c>
      <c r="AX365" s="8" t="str">
        <f t="shared" si="58"/>
        <v/>
      </c>
      <c r="AY365" s="8" t="str">
        <f t="shared" si="59"/>
        <v/>
      </c>
    </row>
    <row r="366" spans="1:51" x14ac:dyDescent="0.2">
      <c r="A366" s="15" t="s">
        <v>801</v>
      </c>
      <c r="B366" s="15">
        <v>3</v>
      </c>
      <c r="C366" s="15">
        <v>57800</v>
      </c>
      <c r="D366" s="15">
        <v>2800</v>
      </c>
      <c r="E366" s="15">
        <v>2050</v>
      </c>
      <c r="F366" s="13">
        <v>18</v>
      </c>
      <c r="G366" s="14">
        <v>79.040000000000006</v>
      </c>
      <c r="H366" s="13">
        <v>57805</v>
      </c>
      <c r="I366" s="13"/>
      <c r="J366" s="13"/>
      <c r="K366" s="13"/>
      <c r="L366" s="13"/>
      <c r="M366" s="13"/>
      <c r="O366" s="8" t="str">
        <f t="shared" si="50"/>
        <v/>
      </c>
      <c r="P366" s="8"/>
      <c r="AO366" s="8" t="str">
        <f t="shared" si="51"/>
        <v/>
      </c>
      <c r="AP366" s="8" t="str">
        <f t="shared" si="52"/>
        <v/>
      </c>
      <c r="AQ366" s="8" t="str">
        <f t="shared" si="53"/>
        <v/>
      </c>
      <c r="AS366" s="8" t="str">
        <f t="shared" si="54"/>
        <v/>
      </c>
      <c r="AT366" s="8" t="str">
        <f t="shared" si="55"/>
        <v/>
      </c>
      <c r="AU366" s="8" t="str">
        <f t="shared" si="56"/>
        <v/>
      </c>
      <c r="AW366" s="8" t="str">
        <f t="shared" si="57"/>
        <v/>
      </c>
      <c r="AX366" s="8" t="str">
        <f t="shared" si="58"/>
        <v/>
      </c>
      <c r="AY366" s="8" t="str">
        <f t="shared" si="59"/>
        <v/>
      </c>
    </row>
    <row r="367" spans="1:51" x14ac:dyDescent="0.2">
      <c r="A367" s="18" t="s">
        <v>642</v>
      </c>
      <c r="B367" s="15"/>
      <c r="C367" s="15"/>
      <c r="D367" s="15"/>
      <c r="E367" s="15"/>
      <c r="F367" s="13"/>
      <c r="G367" s="14"/>
      <c r="H367" s="13"/>
      <c r="I367" s="13"/>
      <c r="J367" s="13"/>
      <c r="K367" s="13"/>
      <c r="L367" s="13"/>
      <c r="M367" s="13"/>
      <c r="O367" s="8" t="str">
        <f t="shared" si="50"/>
        <v/>
      </c>
      <c r="P367" s="8"/>
      <c r="AO367" s="8" t="str">
        <f t="shared" si="51"/>
        <v/>
      </c>
      <c r="AP367" s="8" t="str">
        <f t="shared" si="52"/>
        <v/>
      </c>
      <c r="AQ367" s="8" t="str">
        <f t="shared" si="53"/>
        <v/>
      </c>
      <c r="AS367" s="8" t="str">
        <f t="shared" si="54"/>
        <v/>
      </c>
      <c r="AT367" s="8" t="str">
        <f t="shared" si="55"/>
        <v/>
      </c>
      <c r="AU367" s="8" t="str">
        <f t="shared" si="56"/>
        <v/>
      </c>
      <c r="AW367" s="8" t="str">
        <f t="shared" si="57"/>
        <v/>
      </c>
      <c r="AX367" s="8" t="str">
        <f t="shared" si="58"/>
        <v/>
      </c>
      <c r="AY367" s="8" t="str">
        <f t="shared" si="59"/>
        <v/>
      </c>
    </row>
    <row r="368" spans="1:51" x14ac:dyDescent="0.2">
      <c r="A368" s="15" t="s">
        <v>431</v>
      </c>
      <c r="B368" s="15"/>
      <c r="C368" s="15"/>
      <c r="D368" s="15"/>
      <c r="E368" s="15"/>
      <c r="F368" s="13"/>
      <c r="G368" s="14"/>
      <c r="H368" s="13"/>
      <c r="I368" s="13"/>
      <c r="J368" s="13"/>
      <c r="K368" s="13"/>
      <c r="L368" s="13"/>
      <c r="M368" s="13"/>
      <c r="O368" s="8" t="str">
        <f t="shared" si="50"/>
        <v/>
      </c>
      <c r="P368" s="8"/>
      <c r="AO368" s="8" t="str">
        <f t="shared" si="51"/>
        <v/>
      </c>
      <c r="AP368" s="8" t="str">
        <f t="shared" si="52"/>
        <v/>
      </c>
      <c r="AQ368" s="8" t="str">
        <f t="shared" si="53"/>
        <v/>
      </c>
      <c r="AS368" s="8" t="str">
        <f t="shared" si="54"/>
        <v/>
      </c>
      <c r="AT368" s="8" t="str">
        <f t="shared" si="55"/>
        <v/>
      </c>
      <c r="AU368" s="8" t="str">
        <f t="shared" si="56"/>
        <v/>
      </c>
      <c r="AW368" s="8" t="str">
        <f t="shared" si="57"/>
        <v/>
      </c>
      <c r="AX368" s="8" t="str">
        <f t="shared" si="58"/>
        <v/>
      </c>
      <c r="AY368" s="8" t="str">
        <f t="shared" si="59"/>
        <v/>
      </c>
    </row>
    <row r="369" spans="1:51" x14ac:dyDescent="0.2">
      <c r="A369" s="15" t="s">
        <v>807</v>
      </c>
      <c r="B369" s="15">
        <v>3</v>
      </c>
      <c r="C369" s="15">
        <v>60446</v>
      </c>
      <c r="D369" s="15">
        <v>2800</v>
      </c>
      <c r="E369" s="15">
        <v>1300</v>
      </c>
      <c r="F369" s="13">
        <v>18</v>
      </c>
      <c r="G369" s="14">
        <v>52.78</v>
      </c>
      <c r="H369" s="13">
        <v>48352</v>
      </c>
      <c r="I369" s="13"/>
      <c r="J369" s="13"/>
      <c r="K369" s="13"/>
      <c r="L369" s="13">
        <v>48353</v>
      </c>
      <c r="M369" s="13"/>
      <c r="O369" s="8" t="str">
        <f t="shared" si="50"/>
        <v/>
      </c>
      <c r="P369" s="8"/>
      <c r="AO369" s="8" t="str">
        <f t="shared" si="51"/>
        <v/>
      </c>
      <c r="AP369" s="8" t="str">
        <f t="shared" si="52"/>
        <v/>
      </c>
      <c r="AQ369" s="8" t="str">
        <f t="shared" si="53"/>
        <v/>
      </c>
      <c r="AS369" s="8" t="str">
        <f t="shared" si="54"/>
        <v/>
      </c>
      <c r="AT369" s="8" t="str">
        <f t="shared" si="55"/>
        <v/>
      </c>
      <c r="AU369" s="8" t="str">
        <f t="shared" si="56"/>
        <v/>
      </c>
      <c r="AW369" s="8" t="str">
        <f t="shared" si="57"/>
        <v/>
      </c>
      <c r="AX369" s="8" t="str">
        <f t="shared" si="58"/>
        <v/>
      </c>
      <c r="AY369" s="8" t="str">
        <f t="shared" si="59"/>
        <v/>
      </c>
    </row>
    <row r="370" spans="1:51" x14ac:dyDescent="0.2">
      <c r="A370" s="13" t="s">
        <v>808</v>
      </c>
      <c r="B370" s="15">
        <v>3</v>
      </c>
      <c r="C370" s="13">
        <v>60619</v>
      </c>
      <c r="D370" s="15">
        <v>2800</v>
      </c>
      <c r="E370" s="15">
        <v>1300</v>
      </c>
      <c r="F370" s="13">
        <v>18</v>
      </c>
      <c r="G370" s="14">
        <v>52.78</v>
      </c>
      <c r="H370" s="13">
        <v>48352</v>
      </c>
      <c r="I370" s="13"/>
      <c r="J370" s="13"/>
      <c r="K370" s="13"/>
      <c r="L370" s="13">
        <v>48353</v>
      </c>
      <c r="M370" s="13"/>
      <c r="O370" s="8" t="str">
        <f t="shared" si="50"/>
        <v/>
      </c>
      <c r="P370" s="8"/>
      <c r="AO370" s="8" t="str">
        <f t="shared" si="51"/>
        <v/>
      </c>
      <c r="AP370" s="8" t="str">
        <f t="shared" si="52"/>
        <v/>
      </c>
      <c r="AQ370" s="8" t="str">
        <f t="shared" si="53"/>
        <v/>
      </c>
      <c r="AS370" s="8" t="str">
        <f t="shared" si="54"/>
        <v/>
      </c>
      <c r="AT370" s="8" t="str">
        <f t="shared" si="55"/>
        <v/>
      </c>
      <c r="AU370" s="8" t="str">
        <f t="shared" si="56"/>
        <v/>
      </c>
      <c r="AW370" s="8" t="str">
        <f t="shared" si="57"/>
        <v/>
      </c>
      <c r="AX370" s="8" t="str">
        <f t="shared" si="58"/>
        <v/>
      </c>
      <c r="AY370" s="8" t="str">
        <f t="shared" si="59"/>
        <v/>
      </c>
    </row>
    <row r="371" spans="1:51" x14ac:dyDescent="0.2">
      <c r="A371" s="15" t="s">
        <v>809</v>
      </c>
      <c r="B371" s="15">
        <v>3</v>
      </c>
      <c r="C371" s="13">
        <v>60445</v>
      </c>
      <c r="D371" s="15">
        <v>2800</v>
      </c>
      <c r="E371" s="15">
        <v>1300</v>
      </c>
      <c r="F371" s="13">
        <v>18</v>
      </c>
      <c r="G371" s="14">
        <v>52.78</v>
      </c>
      <c r="H371" s="13">
        <v>45614</v>
      </c>
      <c r="I371" s="13"/>
      <c r="J371" s="13"/>
      <c r="K371" s="13"/>
      <c r="L371" s="13">
        <v>52351</v>
      </c>
      <c r="M371" s="13"/>
      <c r="O371" s="8" t="str">
        <f t="shared" si="50"/>
        <v/>
      </c>
      <c r="P371" s="8"/>
      <c r="AO371" s="8" t="str">
        <f t="shared" si="51"/>
        <v/>
      </c>
      <c r="AP371" s="8" t="str">
        <f t="shared" si="52"/>
        <v/>
      </c>
      <c r="AQ371" s="8" t="str">
        <f t="shared" si="53"/>
        <v/>
      </c>
      <c r="AS371" s="8" t="str">
        <f t="shared" si="54"/>
        <v/>
      </c>
      <c r="AT371" s="8" t="str">
        <f t="shared" si="55"/>
        <v/>
      </c>
      <c r="AU371" s="8" t="str">
        <f t="shared" si="56"/>
        <v/>
      </c>
      <c r="AW371" s="8" t="str">
        <f t="shared" si="57"/>
        <v/>
      </c>
      <c r="AX371" s="8" t="str">
        <f t="shared" si="58"/>
        <v/>
      </c>
      <c r="AY371" s="8" t="str">
        <f t="shared" si="59"/>
        <v/>
      </c>
    </row>
    <row r="372" spans="1:51" x14ac:dyDescent="0.2">
      <c r="A372" s="15" t="s">
        <v>810</v>
      </c>
      <c r="B372" s="15">
        <v>3</v>
      </c>
      <c r="C372" s="15">
        <v>60945</v>
      </c>
      <c r="D372" s="15">
        <v>2800</v>
      </c>
      <c r="E372" s="15">
        <v>1300</v>
      </c>
      <c r="F372" s="13">
        <v>18</v>
      </c>
      <c r="G372" s="14">
        <v>52.78</v>
      </c>
      <c r="H372" s="13">
        <v>48333</v>
      </c>
      <c r="I372" s="13"/>
      <c r="J372" s="13"/>
      <c r="K372" s="13"/>
      <c r="L372" s="13">
        <v>48334</v>
      </c>
      <c r="M372" s="13"/>
      <c r="O372" s="8" t="str">
        <f t="shared" si="50"/>
        <v/>
      </c>
      <c r="P372" s="8"/>
      <c r="AO372" s="8" t="str">
        <f t="shared" si="51"/>
        <v/>
      </c>
      <c r="AP372" s="8" t="str">
        <f t="shared" si="52"/>
        <v/>
      </c>
      <c r="AQ372" s="8" t="str">
        <f t="shared" si="53"/>
        <v/>
      </c>
      <c r="AS372" s="8" t="str">
        <f t="shared" si="54"/>
        <v/>
      </c>
      <c r="AT372" s="8" t="str">
        <f t="shared" si="55"/>
        <v/>
      </c>
      <c r="AU372" s="8" t="str">
        <f t="shared" si="56"/>
        <v/>
      </c>
      <c r="AW372" s="8" t="str">
        <f t="shared" si="57"/>
        <v/>
      </c>
      <c r="AX372" s="8" t="str">
        <f t="shared" si="58"/>
        <v/>
      </c>
      <c r="AY372" s="8" t="str">
        <f t="shared" si="59"/>
        <v/>
      </c>
    </row>
    <row r="373" spans="1:51" x14ac:dyDescent="0.2">
      <c r="A373" s="13" t="s">
        <v>811</v>
      </c>
      <c r="B373" s="15">
        <v>3</v>
      </c>
      <c r="C373" s="13">
        <v>61050</v>
      </c>
      <c r="D373" s="15">
        <v>2800</v>
      </c>
      <c r="E373" s="15">
        <v>1300</v>
      </c>
      <c r="F373" s="13">
        <v>18</v>
      </c>
      <c r="G373" s="14">
        <v>52.78</v>
      </c>
      <c r="H373" s="13">
        <v>48333</v>
      </c>
      <c r="I373" s="13"/>
      <c r="J373" s="13"/>
      <c r="K373" s="13"/>
      <c r="L373" s="13">
        <v>48334</v>
      </c>
      <c r="M373" s="13"/>
      <c r="O373" s="8" t="str">
        <f t="shared" si="50"/>
        <v/>
      </c>
      <c r="P373" s="8"/>
      <c r="AO373" s="8" t="str">
        <f t="shared" si="51"/>
        <v/>
      </c>
      <c r="AP373" s="8" t="str">
        <f t="shared" si="52"/>
        <v/>
      </c>
      <c r="AQ373" s="8" t="str">
        <f t="shared" si="53"/>
        <v/>
      </c>
      <c r="AS373" s="8" t="str">
        <f t="shared" si="54"/>
        <v/>
      </c>
      <c r="AT373" s="8" t="str">
        <f t="shared" si="55"/>
        <v/>
      </c>
      <c r="AU373" s="8" t="str">
        <f t="shared" si="56"/>
        <v/>
      </c>
      <c r="AW373" s="8" t="str">
        <f t="shared" si="57"/>
        <v/>
      </c>
      <c r="AX373" s="8" t="str">
        <f t="shared" si="58"/>
        <v/>
      </c>
      <c r="AY373" s="8" t="str">
        <f t="shared" si="59"/>
        <v/>
      </c>
    </row>
    <row r="374" spans="1:51" x14ac:dyDescent="0.2">
      <c r="A374" s="13" t="s">
        <v>812</v>
      </c>
      <c r="B374" s="15">
        <v>3</v>
      </c>
      <c r="C374" s="13">
        <v>26535</v>
      </c>
      <c r="D374" s="15">
        <v>2800</v>
      </c>
      <c r="E374" s="15">
        <v>1300</v>
      </c>
      <c r="F374" s="13">
        <v>18</v>
      </c>
      <c r="G374" s="14">
        <v>52.78</v>
      </c>
      <c r="H374" s="13">
        <v>48672</v>
      </c>
      <c r="I374" s="13"/>
      <c r="J374" s="13"/>
      <c r="K374" s="13"/>
      <c r="L374" s="13">
        <v>48673</v>
      </c>
      <c r="M374" s="13"/>
      <c r="O374" s="8" t="str">
        <f t="shared" si="50"/>
        <v/>
      </c>
      <c r="P374" s="8"/>
      <c r="AO374" s="8" t="str">
        <f t="shared" si="51"/>
        <v/>
      </c>
      <c r="AP374" s="8" t="str">
        <f t="shared" si="52"/>
        <v/>
      </c>
      <c r="AQ374" s="8" t="str">
        <f t="shared" si="53"/>
        <v/>
      </c>
      <c r="AS374" s="8" t="str">
        <f t="shared" si="54"/>
        <v/>
      </c>
      <c r="AT374" s="8" t="str">
        <f t="shared" si="55"/>
        <v/>
      </c>
      <c r="AU374" s="8" t="str">
        <f t="shared" si="56"/>
        <v/>
      </c>
      <c r="AW374" s="8" t="str">
        <f t="shared" si="57"/>
        <v/>
      </c>
      <c r="AX374" s="8" t="str">
        <f t="shared" si="58"/>
        <v/>
      </c>
      <c r="AY374" s="8" t="str">
        <f t="shared" si="59"/>
        <v/>
      </c>
    </row>
    <row r="375" spans="1:51" x14ac:dyDescent="0.2">
      <c r="A375" s="13" t="s">
        <v>813</v>
      </c>
      <c r="B375" s="15">
        <v>3</v>
      </c>
      <c r="C375" s="13">
        <v>45192</v>
      </c>
      <c r="D375" s="15">
        <v>2800</v>
      </c>
      <c r="E375" s="15">
        <v>1300</v>
      </c>
      <c r="F375" s="13">
        <v>18</v>
      </c>
      <c r="G375" s="14">
        <v>52.78</v>
      </c>
      <c r="H375" s="13">
        <v>45616</v>
      </c>
      <c r="I375" s="13"/>
      <c r="J375" s="13"/>
      <c r="K375" s="13"/>
      <c r="L375" s="13"/>
      <c r="M375" s="13"/>
      <c r="O375" s="8" t="str">
        <f t="shared" si="50"/>
        <v/>
      </c>
      <c r="P375" s="8"/>
      <c r="AO375" s="8" t="str">
        <f t="shared" si="51"/>
        <v/>
      </c>
      <c r="AP375" s="8" t="str">
        <f t="shared" si="52"/>
        <v/>
      </c>
      <c r="AQ375" s="8" t="str">
        <f t="shared" si="53"/>
        <v/>
      </c>
      <c r="AS375" s="8" t="str">
        <f t="shared" si="54"/>
        <v/>
      </c>
      <c r="AT375" s="8" t="str">
        <f t="shared" si="55"/>
        <v/>
      </c>
      <c r="AU375" s="8" t="str">
        <f t="shared" si="56"/>
        <v/>
      </c>
      <c r="AW375" s="8" t="str">
        <f t="shared" si="57"/>
        <v/>
      </c>
      <c r="AX375" s="8" t="str">
        <f t="shared" si="58"/>
        <v/>
      </c>
      <c r="AY375" s="8" t="str">
        <f t="shared" si="59"/>
        <v/>
      </c>
    </row>
    <row r="376" spans="1:51" x14ac:dyDescent="0.2">
      <c r="A376" s="18" t="s">
        <v>651</v>
      </c>
      <c r="B376" s="13"/>
      <c r="C376" s="13"/>
      <c r="D376" s="13"/>
      <c r="E376" s="13"/>
      <c r="F376" s="13"/>
      <c r="G376" s="14"/>
      <c r="H376" s="13"/>
      <c r="I376" s="13"/>
      <c r="J376" s="13"/>
      <c r="K376" s="13"/>
      <c r="L376" s="13"/>
      <c r="M376" s="13"/>
      <c r="O376" s="8" t="str">
        <f t="shared" si="50"/>
        <v/>
      </c>
      <c r="P376" s="8"/>
      <c r="AO376" s="8" t="str">
        <f t="shared" si="51"/>
        <v/>
      </c>
      <c r="AP376" s="8" t="str">
        <f t="shared" si="52"/>
        <v/>
      </c>
      <c r="AQ376" s="8" t="str">
        <f t="shared" si="53"/>
        <v/>
      </c>
      <c r="AS376" s="8" t="str">
        <f t="shared" si="54"/>
        <v/>
      </c>
      <c r="AT376" s="8" t="str">
        <f t="shared" si="55"/>
        <v/>
      </c>
      <c r="AU376" s="8" t="str">
        <f t="shared" si="56"/>
        <v/>
      </c>
      <c r="AW376" s="8" t="str">
        <f t="shared" si="57"/>
        <v/>
      </c>
      <c r="AX376" s="8" t="str">
        <f t="shared" si="58"/>
        <v/>
      </c>
      <c r="AY376" s="8" t="str">
        <f t="shared" si="59"/>
        <v/>
      </c>
    </row>
    <row r="377" spans="1:51" x14ac:dyDescent="0.2">
      <c r="A377" s="15" t="s">
        <v>103</v>
      </c>
      <c r="B377" s="15"/>
      <c r="C377" s="15"/>
      <c r="D377" s="15"/>
      <c r="E377" s="15"/>
      <c r="F377" s="13"/>
      <c r="G377" s="14"/>
      <c r="H377" s="13"/>
      <c r="I377" s="13"/>
      <c r="J377" s="13"/>
      <c r="K377" s="13"/>
      <c r="L377" s="13"/>
      <c r="M377" s="13"/>
      <c r="O377" s="8" t="str">
        <f t="shared" si="50"/>
        <v/>
      </c>
      <c r="P377" s="8"/>
      <c r="AO377" s="8" t="str">
        <f t="shared" si="51"/>
        <v/>
      </c>
      <c r="AP377" s="8" t="str">
        <f t="shared" si="52"/>
        <v/>
      </c>
      <c r="AQ377" s="8" t="str">
        <f t="shared" si="53"/>
        <v/>
      </c>
      <c r="AS377" s="8" t="str">
        <f t="shared" si="54"/>
        <v/>
      </c>
      <c r="AT377" s="8" t="str">
        <f t="shared" si="55"/>
        <v/>
      </c>
      <c r="AU377" s="8" t="str">
        <f t="shared" si="56"/>
        <v/>
      </c>
      <c r="AW377" s="8" t="str">
        <f t="shared" si="57"/>
        <v/>
      </c>
      <c r="AX377" s="8" t="str">
        <f t="shared" si="58"/>
        <v/>
      </c>
      <c r="AY377" s="8" t="str">
        <f t="shared" si="59"/>
        <v/>
      </c>
    </row>
    <row r="378" spans="1:51" x14ac:dyDescent="0.2">
      <c r="A378" s="13" t="s">
        <v>851</v>
      </c>
      <c r="B378" s="15">
        <v>1</v>
      </c>
      <c r="C378" s="13">
        <v>25333</v>
      </c>
      <c r="D378" s="15">
        <v>2800</v>
      </c>
      <c r="E378" s="15">
        <v>2070</v>
      </c>
      <c r="F378" s="13">
        <v>19</v>
      </c>
      <c r="G378" s="14">
        <v>72.681839999999994</v>
      </c>
      <c r="H378" s="13">
        <v>48876</v>
      </c>
      <c r="I378" s="13">
        <v>794</v>
      </c>
      <c r="J378" s="13"/>
      <c r="K378" s="13"/>
      <c r="L378" s="13">
        <v>56096</v>
      </c>
      <c r="M378" s="13">
        <v>16576</v>
      </c>
      <c r="O378" s="8" t="str">
        <f t="shared" si="50"/>
        <v/>
      </c>
      <c r="P378" s="8"/>
      <c r="AO378" s="8" t="str">
        <f t="shared" si="51"/>
        <v/>
      </c>
      <c r="AP378" s="8" t="str">
        <f t="shared" si="52"/>
        <v/>
      </c>
      <c r="AQ378" s="8" t="str">
        <f t="shared" si="53"/>
        <v/>
      </c>
      <c r="AS378" s="8" t="str">
        <f t="shared" si="54"/>
        <v/>
      </c>
      <c r="AT378" s="8" t="str">
        <f t="shared" si="55"/>
        <v/>
      </c>
      <c r="AU378" s="8" t="str">
        <f t="shared" si="56"/>
        <v/>
      </c>
      <c r="AW378" s="8" t="str">
        <f t="shared" si="57"/>
        <v/>
      </c>
      <c r="AX378" s="8" t="str">
        <f t="shared" si="58"/>
        <v/>
      </c>
      <c r="AY378" s="8" t="str">
        <f t="shared" si="59"/>
        <v/>
      </c>
    </row>
    <row r="379" spans="1:51" x14ac:dyDescent="0.2">
      <c r="A379" s="13" t="s">
        <v>852</v>
      </c>
      <c r="B379" s="15">
        <v>1</v>
      </c>
      <c r="C379" s="13">
        <v>46751</v>
      </c>
      <c r="D379" s="15">
        <v>2800</v>
      </c>
      <c r="E379" s="15">
        <v>2070</v>
      </c>
      <c r="F379" s="13">
        <v>19</v>
      </c>
      <c r="G379" s="14">
        <v>72.681839999999994</v>
      </c>
      <c r="H379" s="13">
        <v>54921</v>
      </c>
      <c r="I379" s="13"/>
      <c r="J379" s="13"/>
      <c r="K379" s="13"/>
      <c r="L379" s="13"/>
      <c r="M379" s="13"/>
      <c r="O379" s="8" t="str">
        <f t="shared" si="50"/>
        <v/>
      </c>
      <c r="P379" s="8"/>
      <c r="AO379" s="8" t="str">
        <f t="shared" si="51"/>
        <v/>
      </c>
      <c r="AP379" s="8" t="str">
        <f t="shared" si="52"/>
        <v/>
      </c>
      <c r="AQ379" s="8" t="str">
        <f t="shared" si="53"/>
        <v/>
      </c>
      <c r="AS379" s="8" t="str">
        <f t="shared" si="54"/>
        <v/>
      </c>
      <c r="AT379" s="8" t="str">
        <f t="shared" si="55"/>
        <v/>
      </c>
      <c r="AU379" s="8" t="str">
        <f t="shared" si="56"/>
        <v/>
      </c>
      <c r="AW379" s="8" t="str">
        <f t="shared" si="57"/>
        <v/>
      </c>
      <c r="AX379" s="8" t="str">
        <f t="shared" si="58"/>
        <v/>
      </c>
      <c r="AY379" s="8" t="str">
        <f t="shared" si="59"/>
        <v/>
      </c>
    </row>
    <row r="380" spans="1:51" x14ac:dyDescent="0.2">
      <c r="A380" s="18" t="s">
        <v>652</v>
      </c>
      <c r="B380" s="13"/>
      <c r="C380" s="13"/>
      <c r="D380" s="13"/>
      <c r="E380" s="13"/>
      <c r="F380" s="13"/>
      <c r="G380" s="14"/>
      <c r="H380" s="13"/>
      <c r="I380" s="13"/>
      <c r="J380" s="13"/>
      <c r="K380" s="13"/>
      <c r="L380" s="13"/>
      <c r="M380" s="13"/>
      <c r="O380" s="8" t="str">
        <f t="shared" si="50"/>
        <v/>
      </c>
      <c r="P380" s="8"/>
      <c r="AO380" s="8" t="str">
        <f t="shared" si="51"/>
        <v/>
      </c>
      <c r="AP380" s="8" t="str">
        <f t="shared" si="52"/>
        <v/>
      </c>
      <c r="AQ380" s="8" t="str">
        <f t="shared" si="53"/>
        <v/>
      </c>
      <c r="AS380" s="8" t="str">
        <f t="shared" si="54"/>
        <v/>
      </c>
      <c r="AT380" s="8" t="str">
        <f t="shared" si="55"/>
        <v/>
      </c>
      <c r="AU380" s="8" t="str">
        <f t="shared" si="56"/>
        <v/>
      </c>
      <c r="AW380" s="8" t="str">
        <f t="shared" si="57"/>
        <v/>
      </c>
      <c r="AX380" s="8" t="str">
        <f t="shared" si="58"/>
        <v/>
      </c>
      <c r="AY380" s="8" t="str">
        <f t="shared" si="59"/>
        <v/>
      </c>
    </row>
    <row r="381" spans="1:51" x14ac:dyDescent="0.2">
      <c r="A381" s="15" t="s">
        <v>439</v>
      </c>
      <c r="B381" s="15"/>
      <c r="C381" s="15"/>
      <c r="D381" s="15"/>
      <c r="E381" s="15"/>
      <c r="F381" s="13"/>
      <c r="G381" s="14"/>
      <c r="H381" s="13"/>
      <c r="I381" s="13"/>
      <c r="J381" s="13"/>
      <c r="K381" s="13"/>
      <c r="L381" s="13"/>
      <c r="M381" s="13"/>
      <c r="O381" s="8" t="str">
        <f t="shared" si="50"/>
        <v/>
      </c>
      <c r="P381" s="8"/>
      <c r="AO381" s="8" t="str">
        <f t="shared" si="51"/>
        <v/>
      </c>
      <c r="AP381" s="8" t="str">
        <f t="shared" si="52"/>
        <v/>
      </c>
      <c r="AQ381" s="8" t="str">
        <f t="shared" si="53"/>
        <v/>
      </c>
      <c r="AS381" s="8" t="str">
        <f t="shared" si="54"/>
        <v/>
      </c>
      <c r="AT381" s="8" t="str">
        <f t="shared" si="55"/>
        <v/>
      </c>
      <c r="AU381" s="8" t="str">
        <f t="shared" si="56"/>
        <v/>
      </c>
      <c r="AW381" s="8" t="str">
        <f t="shared" si="57"/>
        <v/>
      </c>
      <c r="AX381" s="8" t="str">
        <f t="shared" si="58"/>
        <v/>
      </c>
      <c r="AY381" s="8" t="str">
        <f t="shared" si="59"/>
        <v/>
      </c>
    </row>
    <row r="382" spans="1:51" x14ac:dyDescent="0.2">
      <c r="A382" s="13" t="s">
        <v>432</v>
      </c>
      <c r="B382" s="13">
        <v>3</v>
      </c>
      <c r="C382" s="13">
        <v>29511</v>
      </c>
      <c r="D382" s="13">
        <v>4200</v>
      </c>
      <c r="E382" s="13">
        <v>1860</v>
      </c>
      <c r="F382" s="13">
        <v>13</v>
      </c>
      <c r="G382" s="14">
        <v>157.88051999999999</v>
      </c>
      <c r="H382" s="13"/>
      <c r="I382" s="13"/>
      <c r="J382" s="13"/>
      <c r="K382" s="13"/>
      <c r="L382" s="13"/>
      <c r="M382" s="13"/>
      <c r="O382" s="8" t="str">
        <f t="shared" si="50"/>
        <v/>
      </c>
      <c r="P382" s="8"/>
      <c r="AO382" s="8" t="str">
        <f t="shared" si="51"/>
        <v/>
      </c>
      <c r="AP382" s="8" t="str">
        <f t="shared" si="52"/>
        <v/>
      </c>
      <c r="AQ382" s="8" t="str">
        <f t="shared" si="53"/>
        <v/>
      </c>
      <c r="AS382" s="8" t="str">
        <f t="shared" si="54"/>
        <v/>
      </c>
      <c r="AT382" s="8" t="str">
        <f t="shared" si="55"/>
        <v/>
      </c>
      <c r="AU382" s="8" t="str">
        <f t="shared" si="56"/>
        <v/>
      </c>
      <c r="AW382" s="8" t="str">
        <f t="shared" si="57"/>
        <v/>
      </c>
      <c r="AX382" s="8" t="str">
        <f t="shared" si="58"/>
        <v/>
      </c>
      <c r="AY382" s="8" t="str">
        <f t="shared" si="59"/>
        <v/>
      </c>
    </row>
    <row r="383" spans="1:51" x14ac:dyDescent="0.2">
      <c r="A383" s="13" t="s">
        <v>433</v>
      </c>
      <c r="B383" s="13">
        <v>3</v>
      </c>
      <c r="C383" s="13">
        <v>29512</v>
      </c>
      <c r="D383" s="13">
        <v>4200</v>
      </c>
      <c r="E383" s="13">
        <v>1860</v>
      </c>
      <c r="F383" s="13">
        <v>13</v>
      </c>
      <c r="G383" s="14">
        <v>157.88051999999999</v>
      </c>
      <c r="H383" s="13"/>
      <c r="I383" s="13"/>
      <c r="J383" s="13"/>
      <c r="K383" s="13"/>
      <c r="L383" s="13"/>
      <c r="M383" s="13"/>
      <c r="O383" s="8" t="str">
        <f t="shared" si="50"/>
        <v/>
      </c>
      <c r="P383" s="8"/>
      <c r="AO383" s="8" t="str">
        <f t="shared" si="51"/>
        <v/>
      </c>
      <c r="AP383" s="8" t="str">
        <f t="shared" si="52"/>
        <v/>
      </c>
      <c r="AQ383" s="8" t="str">
        <f t="shared" si="53"/>
        <v/>
      </c>
      <c r="AS383" s="8" t="str">
        <f t="shared" si="54"/>
        <v/>
      </c>
      <c r="AT383" s="8" t="str">
        <f t="shared" si="55"/>
        <v/>
      </c>
      <c r="AU383" s="8" t="str">
        <f t="shared" si="56"/>
        <v/>
      </c>
      <c r="AW383" s="8" t="str">
        <f t="shared" si="57"/>
        <v/>
      </c>
      <c r="AX383" s="8" t="str">
        <f t="shared" si="58"/>
        <v/>
      </c>
      <c r="AY383" s="8" t="str">
        <f t="shared" si="59"/>
        <v/>
      </c>
    </row>
    <row r="384" spans="1:51" x14ac:dyDescent="0.2">
      <c r="A384" s="13" t="s">
        <v>434</v>
      </c>
      <c r="B384" s="13">
        <v>3</v>
      </c>
      <c r="C384" s="13">
        <v>29513</v>
      </c>
      <c r="D384" s="13">
        <v>4200</v>
      </c>
      <c r="E384" s="13">
        <v>1860</v>
      </c>
      <c r="F384" s="13">
        <v>13</v>
      </c>
      <c r="G384" s="14">
        <v>157.88051999999999</v>
      </c>
      <c r="H384" s="13"/>
      <c r="I384" s="13"/>
      <c r="J384" s="13"/>
      <c r="K384" s="13"/>
      <c r="L384" s="13"/>
      <c r="M384" s="13"/>
      <c r="O384" s="8" t="str">
        <f t="shared" si="50"/>
        <v/>
      </c>
      <c r="P384" s="8"/>
      <c r="AO384" s="8" t="str">
        <f t="shared" si="51"/>
        <v/>
      </c>
      <c r="AP384" s="8" t="str">
        <f t="shared" si="52"/>
        <v/>
      </c>
      <c r="AQ384" s="8" t="str">
        <f t="shared" si="53"/>
        <v/>
      </c>
      <c r="AS384" s="8" t="str">
        <f t="shared" si="54"/>
        <v/>
      </c>
      <c r="AT384" s="8" t="str">
        <f t="shared" si="55"/>
        <v/>
      </c>
      <c r="AU384" s="8" t="str">
        <f t="shared" si="56"/>
        <v/>
      </c>
      <c r="AW384" s="8" t="str">
        <f t="shared" si="57"/>
        <v/>
      </c>
      <c r="AX384" s="8" t="str">
        <f t="shared" si="58"/>
        <v/>
      </c>
      <c r="AY384" s="8" t="str">
        <f t="shared" si="59"/>
        <v/>
      </c>
    </row>
    <row r="385" spans="1:51" x14ac:dyDescent="0.2">
      <c r="A385" s="13" t="s">
        <v>435</v>
      </c>
      <c r="B385" s="13">
        <v>3</v>
      </c>
      <c r="C385" s="13">
        <v>53225</v>
      </c>
      <c r="D385" s="13">
        <v>4200</v>
      </c>
      <c r="E385" s="13">
        <v>1860</v>
      </c>
      <c r="F385" s="13">
        <v>13</v>
      </c>
      <c r="G385" s="14">
        <v>157.88051999999999</v>
      </c>
      <c r="H385" s="13"/>
      <c r="I385" s="13"/>
      <c r="J385" s="13"/>
      <c r="K385" s="13"/>
      <c r="L385" s="13"/>
      <c r="M385" s="13"/>
      <c r="O385" s="8" t="str">
        <f t="shared" si="50"/>
        <v/>
      </c>
      <c r="P385" s="8"/>
      <c r="AO385" s="8" t="str">
        <f t="shared" si="51"/>
        <v/>
      </c>
      <c r="AP385" s="8" t="str">
        <f t="shared" si="52"/>
        <v/>
      </c>
      <c r="AQ385" s="8" t="str">
        <f t="shared" si="53"/>
        <v/>
      </c>
      <c r="AS385" s="8" t="str">
        <f t="shared" si="54"/>
        <v/>
      </c>
      <c r="AT385" s="8" t="str">
        <f t="shared" si="55"/>
        <v/>
      </c>
      <c r="AU385" s="8" t="str">
        <f t="shared" si="56"/>
        <v/>
      </c>
      <c r="AW385" s="8" t="str">
        <f t="shared" si="57"/>
        <v/>
      </c>
      <c r="AX385" s="8" t="str">
        <f t="shared" si="58"/>
        <v/>
      </c>
      <c r="AY385" s="8" t="str">
        <f t="shared" si="59"/>
        <v/>
      </c>
    </row>
    <row r="386" spans="1:51" x14ac:dyDescent="0.2">
      <c r="A386" s="13" t="s">
        <v>436</v>
      </c>
      <c r="B386" s="13">
        <v>3</v>
      </c>
      <c r="C386" s="13">
        <v>36451</v>
      </c>
      <c r="D386" s="13">
        <v>3050</v>
      </c>
      <c r="E386" s="13">
        <v>1300</v>
      </c>
      <c r="F386" s="13">
        <v>13</v>
      </c>
      <c r="G386" s="14">
        <v>76.8</v>
      </c>
      <c r="H386" s="13"/>
      <c r="I386" s="13"/>
      <c r="J386" s="13"/>
      <c r="K386" s="13"/>
      <c r="L386" s="13"/>
      <c r="M386" s="13"/>
      <c r="O386" s="8" t="str">
        <f t="shared" si="50"/>
        <v/>
      </c>
      <c r="P386" s="8"/>
      <c r="AO386" s="8" t="str">
        <f t="shared" si="51"/>
        <v/>
      </c>
      <c r="AP386" s="8" t="str">
        <f t="shared" si="52"/>
        <v/>
      </c>
      <c r="AQ386" s="8" t="str">
        <f t="shared" si="53"/>
        <v/>
      </c>
      <c r="AS386" s="8" t="str">
        <f t="shared" si="54"/>
        <v/>
      </c>
      <c r="AT386" s="8" t="str">
        <f t="shared" si="55"/>
        <v/>
      </c>
      <c r="AU386" s="8" t="str">
        <f t="shared" si="56"/>
        <v/>
      </c>
      <c r="AW386" s="8" t="str">
        <f t="shared" si="57"/>
        <v/>
      </c>
      <c r="AX386" s="8" t="str">
        <f t="shared" si="58"/>
        <v/>
      </c>
      <c r="AY386" s="8" t="str">
        <f t="shared" si="59"/>
        <v/>
      </c>
    </row>
    <row r="387" spans="1:51" x14ac:dyDescent="0.2">
      <c r="A387" s="18" t="s">
        <v>643</v>
      </c>
      <c r="B387" s="13"/>
      <c r="C387" s="13"/>
      <c r="D387" s="13"/>
      <c r="E387" s="13"/>
      <c r="F387" s="13"/>
      <c r="G387" s="14"/>
      <c r="H387" s="13"/>
      <c r="I387" s="13"/>
      <c r="J387" s="13"/>
      <c r="K387" s="13"/>
      <c r="L387" s="13"/>
      <c r="M387" s="13"/>
      <c r="O387" s="8" t="str">
        <f t="shared" si="50"/>
        <v/>
      </c>
      <c r="P387" s="8"/>
      <c r="AO387" s="8" t="str">
        <f t="shared" si="51"/>
        <v/>
      </c>
      <c r="AP387" s="8" t="str">
        <f t="shared" si="52"/>
        <v/>
      </c>
      <c r="AQ387" s="8" t="str">
        <f t="shared" si="53"/>
        <v/>
      </c>
      <c r="AS387" s="8" t="str">
        <f t="shared" si="54"/>
        <v/>
      </c>
      <c r="AT387" s="8" t="str">
        <f t="shared" si="55"/>
        <v/>
      </c>
      <c r="AU387" s="8" t="str">
        <f t="shared" si="56"/>
        <v/>
      </c>
      <c r="AW387" s="8" t="str">
        <f t="shared" si="57"/>
        <v/>
      </c>
      <c r="AX387" s="8" t="str">
        <f t="shared" si="58"/>
        <v/>
      </c>
      <c r="AY387" s="8" t="str">
        <f t="shared" si="59"/>
        <v/>
      </c>
    </row>
    <row r="388" spans="1:51" x14ac:dyDescent="0.2">
      <c r="A388" s="13" t="s">
        <v>438</v>
      </c>
      <c r="B388" s="13"/>
      <c r="C388" s="13"/>
      <c r="D388" s="13"/>
      <c r="E388" s="13"/>
      <c r="F388" s="13"/>
      <c r="G388" s="14"/>
      <c r="H388" s="13"/>
      <c r="I388" s="13"/>
      <c r="J388" s="13"/>
      <c r="K388" s="13"/>
      <c r="L388" s="13"/>
      <c r="M388" s="13"/>
      <c r="O388" s="8" t="str">
        <f t="shared" si="50"/>
        <v/>
      </c>
      <c r="P388" s="8"/>
      <c r="AO388" s="8" t="str">
        <f t="shared" si="51"/>
        <v/>
      </c>
      <c r="AP388" s="8" t="str">
        <f t="shared" si="52"/>
        <v/>
      </c>
      <c r="AQ388" s="8" t="str">
        <f t="shared" si="53"/>
        <v/>
      </c>
      <c r="AS388" s="8" t="str">
        <f t="shared" si="54"/>
        <v/>
      </c>
      <c r="AT388" s="8" t="str">
        <f t="shared" si="55"/>
        <v/>
      </c>
      <c r="AU388" s="8" t="str">
        <f t="shared" si="56"/>
        <v/>
      </c>
      <c r="AW388" s="8" t="str">
        <f t="shared" si="57"/>
        <v/>
      </c>
      <c r="AX388" s="8" t="str">
        <f t="shared" si="58"/>
        <v/>
      </c>
      <c r="AY388" s="8" t="str">
        <f t="shared" si="59"/>
        <v/>
      </c>
    </row>
    <row r="389" spans="1:51" x14ac:dyDescent="0.2">
      <c r="A389" s="13" t="s">
        <v>437</v>
      </c>
      <c r="B389" s="13">
        <v>3</v>
      </c>
      <c r="C389" s="13">
        <v>38868</v>
      </c>
      <c r="D389" s="13">
        <v>2800</v>
      </c>
      <c r="E389" s="13">
        <v>2070</v>
      </c>
      <c r="F389" s="13">
        <v>3</v>
      </c>
      <c r="G389" s="14">
        <v>15.77</v>
      </c>
      <c r="H389" s="13"/>
      <c r="I389" s="13"/>
      <c r="J389" s="13"/>
      <c r="K389" s="13"/>
      <c r="L389" s="13"/>
      <c r="M389" s="13"/>
      <c r="O389" s="8" t="str">
        <f t="shared" ref="O389:O455" si="60">IF(N389&gt;25,"PAZI","")</f>
        <v/>
      </c>
      <c r="P389" s="8"/>
      <c r="AO389" s="8" t="str">
        <f t="shared" si="51"/>
        <v/>
      </c>
      <c r="AP389" s="8" t="str">
        <f t="shared" si="52"/>
        <v/>
      </c>
      <c r="AQ389" s="8" t="str">
        <f t="shared" si="53"/>
        <v/>
      </c>
      <c r="AS389" s="8" t="str">
        <f t="shared" si="54"/>
        <v/>
      </c>
      <c r="AT389" s="8" t="str">
        <f t="shared" si="55"/>
        <v/>
      </c>
      <c r="AU389" s="8" t="str">
        <f t="shared" si="56"/>
        <v/>
      </c>
      <c r="AW389" s="8" t="str">
        <f t="shared" si="57"/>
        <v/>
      </c>
      <c r="AX389" s="8" t="str">
        <f t="shared" si="58"/>
        <v/>
      </c>
      <c r="AY389" s="8" t="str">
        <f t="shared" si="59"/>
        <v/>
      </c>
    </row>
    <row r="390" spans="1:51" x14ac:dyDescent="0.2">
      <c r="A390" s="15" t="s">
        <v>106</v>
      </c>
      <c r="B390" s="15">
        <v>3</v>
      </c>
      <c r="C390" s="15">
        <v>12673</v>
      </c>
      <c r="D390" s="15">
        <v>2800</v>
      </c>
      <c r="E390" s="15">
        <v>2070</v>
      </c>
      <c r="F390" s="13">
        <v>3</v>
      </c>
      <c r="G390" s="14">
        <v>15.765000000000001</v>
      </c>
      <c r="H390" s="13"/>
      <c r="I390" s="13"/>
      <c r="J390" s="13"/>
      <c r="K390" s="13"/>
      <c r="L390" s="13"/>
      <c r="M390" s="13"/>
      <c r="O390" s="8" t="str">
        <f t="shared" si="60"/>
        <v/>
      </c>
      <c r="P390" s="8"/>
      <c r="AO390" s="8" t="str">
        <f t="shared" si="51"/>
        <v/>
      </c>
      <c r="AP390" s="8" t="str">
        <f t="shared" si="52"/>
        <v/>
      </c>
      <c r="AQ390" s="8" t="str">
        <f t="shared" si="53"/>
        <v/>
      </c>
      <c r="AS390" s="8" t="str">
        <f t="shared" si="54"/>
        <v/>
      </c>
      <c r="AT390" s="8" t="str">
        <f t="shared" si="55"/>
        <v/>
      </c>
      <c r="AU390" s="8" t="str">
        <f t="shared" si="56"/>
        <v/>
      </c>
      <c r="AW390" s="8" t="str">
        <f t="shared" si="57"/>
        <v/>
      </c>
      <c r="AX390" s="8" t="str">
        <f t="shared" si="58"/>
        <v/>
      </c>
      <c r="AY390" s="8" t="str">
        <f t="shared" si="59"/>
        <v/>
      </c>
    </row>
    <row r="391" spans="1:51" x14ac:dyDescent="0.2">
      <c r="A391" s="15" t="s">
        <v>107</v>
      </c>
      <c r="B391" s="15">
        <v>3</v>
      </c>
      <c r="C391" s="15">
        <v>10156</v>
      </c>
      <c r="D391" s="15">
        <v>2800</v>
      </c>
      <c r="E391" s="15">
        <v>2090</v>
      </c>
      <c r="F391" s="13">
        <v>4</v>
      </c>
      <c r="G391" s="14">
        <v>20.981000000000002</v>
      </c>
      <c r="H391" s="13"/>
      <c r="I391" s="13"/>
      <c r="J391" s="13"/>
      <c r="K391" s="13"/>
      <c r="L391" s="13"/>
      <c r="M391" s="13"/>
      <c r="O391" s="8" t="str">
        <f t="shared" si="60"/>
        <v/>
      </c>
      <c r="P391" s="8"/>
      <c r="AO391" s="8" t="str">
        <f t="shared" si="51"/>
        <v/>
      </c>
      <c r="AP391" s="8" t="str">
        <f t="shared" si="52"/>
        <v/>
      </c>
      <c r="AQ391" s="8" t="str">
        <f t="shared" si="53"/>
        <v/>
      </c>
      <c r="AS391" s="8" t="str">
        <f t="shared" si="54"/>
        <v/>
      </c>
      <c r="AT391" s="8" t="str">
        <f t="shared" si="55"/>
        <v/>
      </c>
      <c r="AU391" s="8" t="str">
        <f t="shared" si="56"/>
        <v/>
      </c>
      <c r="AW391" s="8" t="str">
        <f t="shared" si="57"/>
        <v/>
      </c>
      <c r="AX391" s="8" t="str">
        <f t="shared" si="58"/>
        <v/>
      </c>
      <c r="AY391" s="8" t="str">
        <f t="shared" si="59"/>
        <v/>
      </c>
    </row>
    <row r="392" spans="1:51" x14ac:dyDescent="0.2">
      <c r="A392" s="13" t="s">
        <v>814</v>
      </c>
      <c r="B392" s="15">
        <v>3</v>
      </c>
      <c r="C392" s="15">
        <v>38869</v>
      </c>
      <c r="D392" s="15">
        <v>2800</v>
      </c>
      <c r="E392" s="15">
        <v>2090</v>
      </c>
      <c r="F392" s="13">
        <v>3</v>
      </c>
      <c r="G392" s="14">
        <v>15.77</v>
      </c>
      <c r="H392" s="13"/>
      <c r="I392" s="13"/>
      <c r="J392" s="13"/>
      <c r="K392" s="13"/>
      <c r="L392" s="13"/>
      <c r="M392" s="13"/>
      <c r="O392" s="8" t="str">
        <f t="shared" si="60"/>
        <v/>
      </c>
      <c r="P392" s="8"/>
      <c r="AO392" s="8" t="str">
        <f t="shared" si="51"/>
        <v/>
      </c>
      <c r="AP392" s="8" t="str">
        <f t="shared" si="52"/>
        <v/>
      </c>
      <c r="AQ392" s="8" t="str">
        <f t="shared" si="53"/>
        <v/>
      </c>
      <c r="AS392" s="8" t="str">
        <f t="shared" si="54"/>
        <v/>
      </c>
      <c r="AT392" s="8" t="str">
        <f t="shared" si="55"/>
        <v/>
      </c>
      <c r="AU392" s="8" t="str">
        <f t="shared" si="56"/>
        <v/>
      </c>
      <c r="AW392" s="8" t="str">
        <f t="shared" si="57"/>
        <v/>
      </c>
      <c r="AX392" s="8" t="str">
        <f t="shared" si="58"/>
        <v/>
      </c>
      <c r="AY392" s="8" t="str">
        <f t="shared" si="59"/>
        <v/>
      </c>
    </row>
    <row r="393" spans="1:51" x14ac:dyDescent="0.2">
      <c r="A393" s="13" t="s">
        <v>815</v>
      </c>
      <c r="B393" s="15">
        <v>3</v>
      </c>
      <c r="C393" s="15">
        <v>62398</v>
      </c>
      <c r="D393" s="15">
        <v>2800</v>
      </c>
      <c r="E393" s="15">
        <v>2070</v>
      </c>
      <c r="F393" s="13">
        <v>4</v>
      </c>
      <c r="G393" s="14">
        <v>20.981000000000002</v>
      </c>
      <c r="H393" s="13"/>
      <c r="I393" s="13"/>
      <c r="J393" s="13"/>
      <c r="K393" s="13"/>
      <c r="L393" s="13"/>
      <c r="M393" s="13"/>
      <c r="O393" s="8" t="str">
        <f t="shared" si="60"/>
        <v/>
      </c>
      <c r="P393" s="8"/>
    </row>
    <row r="394" spans="1:51" x14ac:dyDescent="0.2">
      <c r="A394" s="15" t="s">
        <v>108</v>
      </c>
      <c r="B394" s="15">
        <v>3</v>
      </c>
      <c r="C394" s="15">
        <v>39371</v>
      </c>
      <c r="D394" s="15">
        <v>2800</v>
      </c>
      <c r="E394" s="15">
        <v>2070</v>
      </c>
      <c r="F394" s="13">
        <v>3</v>
      </c>
      <c r="G394" s="14">
        <v>15.765000000000001</v>
      </c>
      <c r="H394" s="13"/>
      <c r="I394" s="13"/>
      <c r="J394" s="13"/>
      <c r="K394" s="13"/>
      <c r="L394" s="13"/>
      <c r="M394" s="13"/>
      <c r="O394" s="8" t="str">
        <f t="shared" si="60"/>
        <v/>
      </c>
      <c r="P394" s="8"/>
      <c r="AO394" s="8" t="str">
        <f t="shared" si="51"/>
        <v/>
      </c>
      <c r="AP394" s="8" t="str">
        <f t="shared" si="52"/>
        <v/>
      </c>
      <c r="AQ394" s="8" t="str">
        <f t="shared" si="53"/>
        <v/>
      </c>
      <c r="AS394" s="8" t="str">
        <f t="shared" si="54"/>
        <v/>
      </c>
      <c r="AT394" s="8" t="str">
        <f t="shared" si="55"/>
        <v/>
      </c>
      <c r="AU394" s="8" t="str">
        <f t="shared" si="56"/>
        <v/>
      </c>
      <c r="AW394" s="8" t="str">
        <f t="shared" si="57"/>
        <v/>
      </c>
      <c r="AX394" s="8" t="str">
        <f t="shared" si="58"/>
        <v/>
      </c>
      <c r="AY394" s="8" t="str">
        <f t="shared" si="59"/>
        <v/>
      </c>
    </row>
    <row r="395" spans="1:51" x14ac:dyDescent="0.2">
      <c r="A395" s="15" t="s">
        <v>802</v>
      </c>
      <c r="B395" s="15">
        <v>3</v>
      </c>
      <c r="C395" s="15">
        <v>52861</v>
      </c>
      <c r="D395" s="15">
        <v>2800</v>
      </c>
      <c r="E395" s="15">
        <v>2070</v>
      </c>
      <c r="F395" s="13">
        <v>3</v>
      </c>
      <c r="G395" s="14">
        <v>15.77</v>
      </c>
      <c r="H395" s="13"/>
      <c r="I395" s="13"/>
      <c r="J395" s="13"/>
      <c r="K395" s="13"/>
      <c r="L395" s="13"/>
      <c r="M395" s="13"/>
      <c r="O395" s="8" t="str">
        <f t="shared" si="60"/>
        <v/>
      </c>
      <c r="P395" s="8"/>
    </row>
    <row r="396" spans="1:51" x14ac:dyDescent="0.2">
      <c r="A396" s="15" t="s">
        <v>109</v>
      </c>
      <c r="B396" s="15">
        <v>1</v>
      </c>
      <c r="C396" s="15">
        <v>39369</v>
      </c>
      <c r="D396" s="15">
        <v>2800</v>
      </c>
      <c r="E396" s="15">
        <v>2090</v>
      </c>
      <c r="F396" s="13">
        <v>3</v>
      </c>
      <c r="G396" s="14">
        <v>15.765000000000001</v>
      </c>
      <c r="H396" s="13"/>
      <c r="I396" s="13"/>
      <c r="J396" s="13"/>
      <c r="K396" s="13"/>
      <c r="L396" s="13"/>
      <c r="M396" s="13"/>
      <c r="O396" s="8" t="str">
        <f t="shared" si="60"/>
        <v/>
      </c>
      <c r="P396" s="8"/>
      <c r="AO396" s="8" t="str">
        <f t="shared" si="51"/>
        <v/>
      </c>
      <c r="AP396" s="8" t="str">
        <f t="shared" si="52"/>
        <v/>
      </c>
      <c r="AQ396" s="8" t="str">
        <f t="shared" si="53"/>
        <v/>
      </c>
      <c r="AS396" s="8" t="str">
        <f t="shared" si="54"/>
        <v/>
      </c>
      <c r="AT396" s="8" t="str">
        <f t="shared" si="55"/>
        <v/>
      </c>
      <c r="AU396" s="8" t="str">
        <f t="shared" si="56"/>
        <v/>
      </c>
      <c r="AW396" s="8" t="str">
        <f t="shared" si="57"/>
        <v/>
      </c>
      <c r="AX396" s="8" t="str">
        <f t="shared" si="58"/>
        <v/>
      </c>
      <c r="AY396" s="8" t="str">
        <f t="shared" si="59"/>
        <v/>
      </c>
    </row>
    <row r="397" spans="1:51" x14ac:dyDescent="0.2">
      <c r="A397" s="15" t="s">
        <v>110</v>
      </c>
      <c r="B397" s="15">
        <v>1</v>
      </c>
      <c r="C397" s="15">
        <v>39370</v>
      </c>
      <c r="D397" s="15">
        <v>2800</v>
      </c>
      <c r="E397" s="15">
        <v>2090</v>
      </c>
      <c r="F397" s="13">
        <v>3</v>
      </c>
      <c r="G397" s="14">
        <v>15.765000000000001</v>
      </c>
      <c r="H397" s="13"/>
      <c r="I397" s="13"/>
      <c r="J397" s="13"/>
      <c r="K397" s="13"/>
      <c r="L397" s="13"/>
      <c r="M397" s="13"/>
      <c r="O397" s="8" t="str">
        <f t="shared" si="60"/>
        <v/>
      </c>
      <c r="P397" s="8"/>
      <c r="AO397" s="8" t="str">
        <f t="shared" si="51"/>
        <v/>
      </c>
      <c r="AP397" s="8" t="str">
        <f t="shared" si="52"/>
        <v/>
      </c>
      <c r="AQ397" s="8" t="str">
        <f t="shared" si="53"/>
        <v/>
      </c>
      <c r="AS397" s="8" t="str">
        <f t="shared" si="54"/>
        <v/>
      </c>
      <c r="AT397" s="8" t="str">
        <f t="shared" si="55"/>
        <v/>
      </c>
      <c r="AU397" s="8" t="str">
        <f t="shared" si="56"/>
        <v/>
      </c>
      <c r="AW397" s="8" t="str">
        <f t="shared" si="57"/>
        <v/>
      </c>
      <c r="AX397" s="8" t="str">
        <f t="shared" si="58"/>
        <v/>
      </c>
      <c r="AY397" s="8" t="str">
        <f t="shared" si="59"/>
        <v/>
      </c>
    </row>
    <row r="398" spans="1:51" x14ac:dyDescent="0.2">
      <c r="A398" s="15" t="s">
        <v>147</v>
      </c>
      <c r="B398" s="15">
        <v>1</v>
      </c>
      <c r="C398" s="15">
        <v>40679</v>
      </c>
      <c r="D398" s="15">
        <v>2800</v>
      </c>
      <c r="E398" s="15">
        <v>2090</v>
      </c>
      <c r="F398" s="13">
        <v>3</v>
      </c>
      <c r="G398" s="14">
        <v>15.765000000000001</v>
      </c>
      <c r="H398" s="13"/>
      <c r="I398" s="13"/>
      <c r="J398" s="13"/>
      <c r="K398" s="13"/>
      <c r="L398" s="13"/>
      <c r="M398" s="13"/>
      <c r="O398" s="8" t="str">
        <f t="shared" si="60"/>
        <v/>
      </c>
      <c r="P398" s="8"/>
      <c r="AO398" s="8" t="str">
        <f t="shared" si="51"/>
        <v/>
      </c>
      <c r="AP398" s="8" t="str">
        <f t="shared" si="52"/>
        <v/>
      </c>
      <c r="AQ398" s="8" t="str">
        <f t="shared" si="53"/>
        <v/>
      </c>
      <c r="AS398" s="8" t="str">
        <f t="shared" si="54"/>
        <v/>
      </c>
      <c r="AT398" s="8" t="str">
        <f t="shared" si="55"/>
        <v/>
      </c>
      <c r="AU398" s="8" t="str">
        <f t="shared" si="56"/>
        <v/>
      </c>
      <c r="AW398" s="8" t="str">
        <f t="shared" si="57"/>
        <v/>
      </c>
      <c r="AX398" s="8" t="str">
        <f t="shared" si="58"/>
        <v/>
      </c>
      <c r="AY398" s="8" t="str">
        <f t="shared" si="59"/>
        <v/>
      </c>
    </row>
    <row r="399" spans="1:51" x14ac:dyDescent="0.2">
      <c r="A399" s="15" t="s">
        <v>111</v>
      </c>
      <c r="B399" s="15">
        <v>1</v>
      </c>
      <c r="C399" s="15">
        <v>44640</v>
      </c>
      <c r="D399" s="15">
        <v>2800</v>
      </c>
      <c r="E399" s="15">
        <v>2090</v>
      </c>
      <c r="F399" s="13">
        <v>3</v>
      </c>
      <c r="G399" s="14">
        <v>15.765000000000001</v>
      </c>
      <c r="H399" s="13"/>
      <c r="I399" s="13"/>
      <c r="J399" s="13"/>
      <c r="K399" s="13"/>
      <c r="L399" s="13"/>
      <c r="M399" s="13"/>
      <c r="O399" s="8" t="str">
        <f t="shared" si="60"/>
        <v/>
      </c>
      <c r="P399" s="8"/>
      <c r="AO399" s="8" t="str">
        <f t="shared" si="51"/>
        <v/>
      </c>
      <c r="AP399" s="8" t="str">
        <f t="shared" si="52"/>
        <v/>
      </c>
      <c r="AQ399" s="8" t="str">
        <f t="shared" si="53"/>
        <v/>
      </c>
      <c r="AS399" s="8" t="str">
        <f t="shared" si="54"/>
        <v/>
      </c>
      <c r="AT399" s="8" t="str">
        <f t="shared" si="55"/>
        <v/>
      </c>
      <c r="AU399" s="8" t="str">
        <f t="shared" si="56"/>
        <v/>
      </c>
      <c r="AW399" s="8" t="str">
        <f t="shared" si="57"/>
        <v/>
      </c>
      <c r="AX399" s="8" t="str">
        <f t="shared" si="58"/>
        <v/>
      </c>
      <c r="AY399" s="8" t="str">
        <f t="shared" si="59"/>
        <v/>
      </c>
    </row>
    <row r="400" spans="1:51" x14ac:dyDescent="0.2">
      <c r="A400" s="18" t="s">
        <v>653</v>
      </c>
      <c r="B400" s="13"/>
      <c r="C400" s="13"/>
      <c r="D400" s="13"/>
      <c r="E400" s="13"/>
      <c r="F400" s="13"/>
      <c r="G400" s="14"/>
      <c r="H400" s="13"/>
      <c r="I400" s="13"/>
      <c r="J400" s="13"/>
      <c r="K400" s="13"/>
      <c r="L400" s="13"/>
      <c r="M400" s="13"/>
      <c r="O400" s="8" t="str">
        <f t="shared" si="60"/>
        <v/>
      </c>
      <c r="P400" s="8"/>
      <c r="AO400" s="8" t="str">
        <f t="shared" si="51"/>
        <v/>
      </c>
      <c r="AP400" s="8" t="str">
        <f t="shared" si="52"/>
        <v/>
      </c>
      <c r="AQ400" s="8" t="str">
        <f t="shared" si="53"/>
        <v/>
      </c>
      <c r="AS400" s="8" t="str">
        <f t="shared" si="54"/>
        <v/>
      </c>
      <c r="AT400" s="8" t="str">
        <f t="shared" si="55"/>
        <v/>
      </c>
      <c r="AU400" s="8" t="str">
        <f t="shared" si="56"/>
        <v/>
      </c>
      <c r="AW400" s="8" t="str">
        <f t="shared" si="57"/>
        <v/>
      </c>
      <c r="AX400" s="8" t="str">
        <f t="shared" si="58"/>
        <v/>
      </c>
      <c r="AY400" s="8" t="str">
        <f t="shared" si="59"/>
        <v/>
      </c>
    </row>
    <row r="401" spans="1:51" x14ac:dyDescent="0.2">
      <c r="A401" s="15" t="s">
        <v>149</v>
      </c>
      <c r="B401" s="15"/>
      <c r="C401" s="15"/>
      <c r="D401" s="15"/>
      <c r="E401" s="15"/>
      <c r="F401" s="13"/>
      <c r="G401" s="14"/>
      <c r="H401" s="13"/>
      <c r="I401" s="13"/>
      <c r="J401" s="13"/>
      <c r="K401" s="13"/>
      <c r="L401" s="13"/>
      <c r="M401" s="13"/>
      <c r="O401" s="8" t="str">
        <f t="shared" si="60"/>
        <v/>
      </c>
      <c r="P401" s="8"/>
      <c r="AO401" s="8" t="str">
        <f t="shared" si="51"/>
        <v/>
      </c>
      <c r="AP401" s="8" t="str">
        <f t="shared" si="52"/>
        <v/>
      </c>
      <c r="AQ401" s="8" t="str">
        <f t="shared" si="53"/>
        <v/>
      </c>
      <c r="AS401" s="8" t="str">
        <f t="shared" si="54"/>
        <v/>
      </c>
      <c r="AT401" s="8" t="str">
        <f t="shared" si="55"/>
        <v/>
      </c>
      <c r="AU401" s="8" t="str">
        <f t="shared" si="56"/>
        <v/>
      </c>
      <c r="AW401" s="8" t="str">
        <f t="shared" si="57"/>
        <v/>
      </c>
      <c r="AX401" s="8" t="str">
        <f t="shared" si="58"/>
        <v/>
      </c>
      <c r="AY401" s="8" t="str">
        <f t="shared" si="59"/>
        <v/>
      </c>
    </row>
    <row r="402" spans="1:51" x14ac:dyDescent="0.2">
      <c r="A402" s="13" t="s">
        <v>817</v>
      </c>
      <c r="B402" s="13">
        <v>3</v>
      </c>
      <c r="C402" s="13">
        <v>37214</v>
      </c>
      <c r="D402" s="13">
        <v>2800</v>
      </c>
      <c r="E402" s="13">
        <v>2070</v>
      </c>
      <c r="F402" s="13">
        <v>8</v>
      </c>
      <c r="G402" s="14">
        <v>32.920999999999999</v>
      </c>
      <c r="H402" s="13"/>
      <c r="I402" s="13"/>
      <c r="J402" s="13"/>
      <c r="K402" s="13"/>
      <c r="L402" s="13"/>
      <c r="M402" s="13"/>
      <c r="O402" s="8" t="str">
        <f t="shared" si="60"/>
        <v/>
      </c>
      <c r="P402" s="8"/>
      <c r="AO402" s="8" t="str">
        <f t="shared" si="51"/>
        <v/>
      </c>
      <c r="AP402" s="8" t="str">
        <f t="shared" si="52"/>
        <v/>
      </c>
      <c r="AQ402" s="8" t="str">
        <f t="shared" si="53"/>
        <v/>
      </c>
      <c r="AS402" s="8" t="str">
        <f t="shared" si="54"/>
        <v/>
      </c>
      <c r="AT402" s="8" t="str">
        <f t="shared" si="55"/>
        <v/>
      </c>
      <c r="AU402" s="8" t="str">
        <f t="shared" si="56"/>
        <v/>
      </c>
      <c r="AW402" s="8" t="str">
        <f t="shared" si="57"/>
        <v/>
      </c>
      <c r="AX402" s="8" t="str">
        <f t="shared" si="58"/>
        <v/>
      </c>
      <c r="AY402" s="8" t="str">
        <f t="shared" si="59"/>
        <v/>
      </c>
    </row>
    <row r="403" spans="1:51" x14ac:dyDescent="0.2">
      <c r="A403" s="13" t="s">
        <v>818</v>
      </c>
      <c r="B403" s="13">
        <v>3</v>
      </c>
      <c r="C403" s="13">
        <v>25344</v>
      </c>
      <c r="D403" s="13">
        <v>2800</v>
      </c>
      <c r="E403" s="13">
        <v>2070</v>
      </c>
      <c r="F403" s="13">
        <v>10</v>
      </c>
      <c r="G403" s="14">
        <v>38.774999999999999</v>
      </c>
      <c r="H403" s="13"/>
      <c r="I403" s="13"/>
      <c r="J403" s="13"/>
      <c r="K403" s="13"/>
      <c r="L403" s="13"/>
      <c r="M403" s="13"/>
      <c r="O403" s="8" t="str">
        <f t="shared" si="60"/>
        <v/>
      </c>
      <c r="P403" s="8"/>
      <c r="AO403" s="8" t="str">
        <f t="shared" si="51"/>
        <v/>
      </c>
      <c r="AP403" s="8" t="str">
        <f t="shared" si="52"/>
        <v/>
      </c>
      <c r="AQ403" s="8" t="str">
        <f t="shared" si="53"/>
        <v/>
      </c>
      <c r="AS403" s="8" t="str">
        <f t="shared" si="54"/>
        <v/>
      </c>
      <c r="AT403" s="8" t="str">
        <f t="shared" si="55"/>
        <v/>
      </c>
      <c r="AU403" s="8" t="str">
        <f t="shared" si="56"/>
        <v/>
      </c>
      <c r="AW403" s="8" t="str">
        <f t="shared" si="57"/>
        <v/>
      </c>
      <c r="AX403" s="8" t="str">
        <f t="shared" si="58"/>
        <v/>
      </c>
      <c r="AY403" s="8" t="str">
        <f t="shared" si="59"/>
        <v/>
      </c>
    </row>
    <row r="404" spans="1:51" x14ac:dyDescent="0.2">
      <c r="A404" s="13" t="s">
        <v>819</v>
      </c>
      <c r="B404" s="13">
        <v>3</v>
      </c>
      <c r="C404" s="13">
        <v>25345</v>
      </c>
      <c r="D404" s="13">
        <v>2800</v>
      </c>
      <c r="E404" s="13">
        <v>2070</v>
      </c>
      <c r="F404" s="13">
        <v>12</v>
      </c>
      <c r="G404" s="14">
        <v>47.643000000000001</v>
      </c>
      <c r="H404" s="13"/>
      <c r="I404" s="13"/>
      <c r="J404" s="13"/>
      <c r="K404" s="13"/>
      <c r="L404" s="13"/>
      <c r="M404" s="13"/>
      <c r="O404" s="8" t="str">
        <f t="shared" si="60"/>
        <v/>
      </c>
      <c r="P404" s="8"/>
      <c r="AO404" s="8" t="str">
        <f t="shared" si="51"/>
        <v/>
      </c>
      <c r="AP404" s="8" t="str">
        <f t="shared" si="52"/>
        <v/>
      </c>
      <c r="AQ404" s="8" t="str">
        <f t="shared" si="53"/>
        <v/>
      </c>
      <c r="AS404" s="8" t="str">
        <f t="shared" si="54"/>
        <v/>
      </c>
      <c r="AT404" s="8" t="str">
        <f t="shared" si="55"/>
        <v/>
      </c>
      <c r="AU404" s="8" t="str">
        <f t="shared" si="56"/>
        <v/>
      </c>
      <c r="AW404" s="8" t="str">
        <f t="shared" si="57"/>
        <v/>
      </c>
      <c r="AX404" s="8" t="str">
        <f t="shared" si="58"/>
        <v/>
      </c>
      <c r="AY404" s="8" t="str">
        <f t="shared" si="59"/>
        <v/>
      </c>
    </row>
    <row r="405" spans="1:51" x14ac:dyDescent="0.2">
      <c r="A405" s="13" t="s">
        <v>820</v>
      </c>
      <c r="B405" s="13">
        <v>3</v>
      </c>
      <c r="C405" s="13">
        <v>25346</v>
      </c>
      <c r="D405" s="13">
        <v>2800</v>
      </c>
      <c r="E405" s="13">
        <v>2070</v>
      </c>
      <c r="F405" s="13">
        <v>16</v>
      </c>
      <c r="G405" s="14">
        <v>58.37</v>
      </c>
      <c r="H405" s="13"/>
      <c r="I405" s="13"/>
      <c r="J405" s="13"/>
      <c r="K405" s="13"/>
      <c r="L405" s="13"/>
      <c r="M405" s="13"/>
      <c r="O405" s="8" t="str">
        <f t="shared" si="60"/>
        <v/>
      </c>
      <c r="P405" s="8"/>
      <c r="AO405" s="8" t="str">
        <f t="shared" si="51"/>
        <v/>
      </c>
      <c r="AP405" s="8" t="str">
        <f t="shared" si="52"/>
        <v/>
      </c>
      <c r="AQ405" s="8" t="str">
        <f t="shared" si="53"/>
        <v/>
      </c>
      <c r="AS405" s="8" t="str">
        <f t="shared" si="54"/>
        <v/>
      </c>
      <c r="AT405" s="8" t="str">
        <f t="shared" si="55"/>
        <v/>
      </c>
      <c r="AU405" s="8" t="str">
        <f t="shared" si="56"/>
        <v/>
      </c>
      <c r="AW405" s="8" t="str">
        <f t="shared" si="57"/>
        <v/>
      </c>
      <c r="AX405" s="8" t="str">
        <f t="shared" si="58"/>
        <v/>
      </c>
      <c r="AY405" s="8" t="str">
        <f t="shared" si="59"/>
        <v/>
      </c>
    </row>
    <row r="406" spans="1:51" x14ac:dyDescent="0.2">
      <c r="A406" s="13" t="s">
        <v>821</v>
      </c>
      <c r="B406" s="13">
        <v>3</v>
      </c>
      <c r="C406" s="13">
        <v>25347</v>
      </c>
      <c r="D406" s="13">
        <v>2800</v>
      </c>
      <c r="E406" s="13">
        <v>2070</v>
      </c>
      <c r="F406" s="13">
        <v>18</v>
      </c>
      <c r="G406" s="14">
        <v>67.813000000000002</v>
      </c>
      <c r="H406" s="13"/>
      <c r="I406" s="13"/>
      <c r="J406" s="13"/>
      <c r="K406" s="13"/>
      <c r="L406" s="13"/>
      <c r="M406" s="13"/>
      <c r="O406" s="8" t="str">
        <f t="shared" si="60"/>
        <v/>
      </c>
      <c r="P406" s="8"/>
      <c r="AO406" s="8" t="str">
        <f t="shared" si="51"/>
        <v/>
      </c>
      <c r="AP406" s="8" t="str">
        <f t="shared" si="52"/>
        <v/>
      </c>
      <c r="AQ406" s="8" t="str">
        <f t="shared" si="53"/>
        <v/>
      </c>
      <c r="AS406" s="8" t="str">
        <f t="shared" si="54"/>
        <v/>
      </c>
      <c r="AT406" s="8" t="str">
        <f t="shared" si="55"/>
        <v/>
      </c>
      <c r="AU406" s="8" t="str">
        <f t="shared" si="56"/>
        <v/>
      </c>
      <c r="AW406" s="8" t="str">
        <f t="shared" si="57"/>
        <v/>
      </c>
      <c r="AX406" s="8" t="str">
        <f t="shared" si="58"/>
        <v/>
      </c>
      <c r="AY406" s="8" t="str">
        <f t="shared" si="59"/>
        <v/>
      </c>
    </row>
    <row r="407" spans="1:51" x14ac:dyDescent="0.2">
      <c r="A407" s="13" t="s">
        <v>822</v>
      </c>
      <c r="B407" s="13">
        <v>3</v>
      </c>
      <c r="C407" s="13">
        <v>25270</v>
      </c>
      <c r="D407" s="13">
        <v>2800</v>
      </c>
      <c r="E407" s="13">
        <v>2070</v>
      </c>
      <c r="F407" s="13">
        <v>19</v>
      </c>
      <c r="G407" s="14">
        <v>69.38</v>
      </c>
      <c r="H407" s="13"/>
      <c r="I407" s="13"/>
      <c r="J407" s="13"/>
      <c r="K407" s="13"/>
      <c r="L407" s="13"/>
      <c r="M407" s="13"/>
      <c r="O407" s="8" t="str">
        <f t="shared" si="60"/>
        <v/>
      </c>
      <c r="P407" s="8"/>
      <c r="AO407" s="8" t="str">
        <f t="shared" si="51"/>
        <v/>
      </c>
      <c r="AP407" s="8" t="str">
        <f t="shared" si="52"/>
        <v/>
      </c>
      <c r="AQ407" s="8" t="str">
        <f t="shared" si="53"/>
        <v/>
      </c>
      <c r="AS407" s="8" t="str">
        <f t="shared" si="54"/>
        <v/>
      </c>
      <c r="AT407" s="8" t="str">
        <f t="shared" si="55"/>
        <v/>
      </c>
      <c r="AU407" s="8" t="str">
        <f t="shared" si="56"/>
        <v/>
      </c>
      <c r="AW407" s="8" t="str">
        <f t="shared" si="57"/>
        <v/>
      </c>
      <c r="AX407" s="8" t="str">
        <f t="shared" si="58"/>
        <v/>
      </c>
      <c r="AY407" s="8" t="str">
        <f t="shared" si="59"/>
        <v/>
      </c>
    </row>
    <row r="408" spans="1:51" x14ac:dyDescent="0.2">
      <c r="A408" s="13" t="s">
        <v>823</v>
      </c>
      <c r="B408" s="13">
        <v>3</v>
      </c>
      <c r="C408" s="13">
        <v>25349</v>
      </c>
      <c r="D408" s="13">
        <v>2800</v>
      </c>
      <c r="E408" s="13">
        <v>2070</v>
      </c>
      <c r="F408" s="13">
        <v>22</v>
      </c>
      <c r="G408" s="14">
        <v>80.331999999999994</v>
      </c>
      <c r="H408" s="13"/>
      <c r="I408" s="13"/>
      <c r="J408" s="13"/>
      <c r="K408" s="13"/>
      <c r="L408" s="13"/>
      <c r="M408" s="13"/>
      <c r="O408" s="8" t="str">
        <f t="shared" si="60"/>
        <v/>
      </c>
      <c r="P408" s="8"/>
      <c r="AO408" s="8" t="str">
        <f t="shared" si="51"/>
        <v/>
      </c>
      <c r="AP408" s="8" t="str">
        <f t="shared" si="52"/>
        <v/>
      </c>
      <c r="AQ408" s="8" t="str">
        <f t="shared" si="53"/>
        <v/>
      </c>
      <c r="AS408" s="8" t="str">
        <f t="shared" si="54"/>
        <v/>
      </c>
      <c r="AT408" s="8" t="str">
        <f t="shared" si="55"/>
        <v/>
      </c>
      <c r="AU408" s="8" t="str">
        <f t="shared" si="56"/>
        <v/>
      </c>
      <c r="AW408" s="8" t="str">
        <f t="shared" si="57"/>
        <v/>
      </c>
      <c r="AX408" s="8" t="str">
        <f t="shared" si="58"/>
        <v/>
      </c>
      <c r="AY408" s="8" t="str">
        <f t="shared" si="59"/>
        <v/>
      </c>
    </row>
    <row r="409" spans="1:51" x14ac:dyDescent="0.2">
      <c r="A409" s="13" t="s">
        <v>824</v>
      </c>
      <c r="B409" s="13">
        <v>3</v>
      </c>
      <c r="C409" s="13">
        <v>25350</v>
      </c>
      <c r="D409" s="13">
        <v>2800</v>
      </c>
      <c r="E409" s="13">
        <v>2070</v>
      </c>
      <c r="F409" s="13">
        <v>25</v>
      </c>
      <c r="G409" s="14">
        <v>92.74</v>
      </c>
      <c r="H409" s="13"/>
      <c r="I409" s="13"/>
      <c r="J409" s="13"/>
      <c r="K409" s="13"/>
      <c r="L409" s="13"/>
      <c r="M409" s="13"/>
      <c r="O409" s="8" t="str">
        <f t="shared" si="60"/>
        <v/>
      </c>
      <c r="P409" s="8"/>
      <c r="AO409" s="8" t="str">
        <f t="shared" si="51"/>
        <v/>
      </c>
      <c r="AP409" s="8" t="str">
        <f t="shared" si="52"/>
        <v/>
      </c>
      <c r="AQ409" s="8" t="str">
        <f t="shared" si="53"/>
        <v/>
      </c>
      <c r="AS409" s="8" t="str">
        <f t="shared" si="54"/>
        <v/>
      </c>
      <c r="AT409" s="8" t="str">
        <f t="shared" si="55"/>
        <v/>
      </c>
      <c r="AU409" s="8" t="str">
        <f t="shared" si="56"/>
        <v/>
      </c>
      <c r="AW409" s="8" t="str">
        <f t="shared" si="57"/>
        <v/>
      </c>
      <c r="AX409" s="8" t="str">
        <f t="shared" si="58"/>
        <v/>
      </c>
      <c r="AY409" s="8" t="str">
        <f t="shared" si="59"/>
        <v/>
      </c>
    </row>
    <row r="410" spans="1:51" x14ac:dyDescent="0.2">
      <c r="A410" s="13" t="s">
        <v>825</v>
      </c>
      <c r="B410" s="13">
        <v>3</v>
      </c>
      <c r="C410" s="13">
        <v>25351</v>
      </c>
      <c r="D410" s="13">
        <v>2800</v>
      </c>
      <c r="E410" s="13">
        <v>2070</v>
      </c>
      <c r="F410" s="13">
        <v>28</v>
      </c>
      <c r="G410" s="14">
        <v>103.86</v>
      </c>
      <c r="H410" s="13"/>
      <c r="I410" s="13"/>
      <c r="J410" s="13"/>
      <c r="K410" s="13"/>
      <c r="L410" s="13"/>
      <c r="M410" s="13"/>
      <c r="O410" s="8" t="str">
        <f t="shared" si="60"/>
        <v/>
      </c>
      <c r="P410" s="8"/>
      <c r="AO410" s="8" t="str">
        <f t="shared" ref="AO410:AO469" si="61">IF(W410&lt;&gt;"",O410,"")</f>
        <v/>
      </c>
      <c r="AP410" s="8" t="str">
        <f t="shared" ref="AP410:AP469" si="62">IF(W410&lt;&gt;"",V410,"")</f>
        <v/>
      </c>
      <c r="AQ410" s="8" t="str">
        <f t="shared" ref="AQ410:AQ469" si="63">IF(W410&lt;&gt;"",W410,"")</f>
        <v/>
      </c>
      <c r="AS410" s="8" t="str">
        <f t="shared" ref="AS410:AS469" si="64">IF(Y410&lt;&gt;"",O410,"")</f>
        <v/>
      </c>
      <c r="AT410" s="8" t="str">
        <f t="shared" ref="AT410:AT469" si="65">IF(Y410&lt;&gt;"",X410,"")</f>
        <v/>
      </c>
      <c r="AU410" s="8" t="str">
        <f t="shared" ref="AU410:AU469" si="66">IF(Y410&lt;&gt;"",Y410,"")</f>
        <v/>
      </c>
      <c r="AW410" s="8" t="str">
        <f t="shared" ref="AW410:AW469" si="67">IF(AA410&lt;&gt;"",O410,"")</f>
        <v/>
      </c>
      <c r="AX410" s="8" t="str">
        <f t="shared" ref="AX410:AX469" si="68">IF(AA410&lt;&gt;"",Z410,"")</f>
        <v/>
      </c>
      <c r="AY410" s="8" t="str">
        <f t="shared" ref="AY410:AY469" si="69">IF(AA410&lt;&gt;"",AA410,"")</f>
        <v/>
      </c>
    </row>
    <row r="411" spans="1:51" x14ac:dyDescent="0.2">
      <c r="A411" s="13" t="s">
        <v>826</v>
      </c>
      <c r="B411" s="13">
        <v>3</v>
      </c>
      <c r="C411" s="13">
        <v>25353</v>
      </c>
      <c r="D411" s="13">
        <v>2800</v>
      </c>
      <c r="E411" s="13">
        <v>2070</v>
      </c>
      <c r="F411" s="13">
        <v>38</v>
      </c>
      <c r="G411" s="14">
        <v>140.94999999999999</v>
      </c>
      <c r="H411" s="13"/>
      <c r="I411" s="13"/>
      <c r="J411" s="13"/>
      <c r="K411" s="13"/>
      <c r="L411" s="13"/>
      <c r="M411" s="13"/>
      <c r="P411" s="8"/>
    </row>
    <row r="412" spans="1:51" x14ac:dyDescent="0.2">
      <c r="A412" s="13"/>
      <c r="B412" s="13"/>
      <c r="C412" s="13"/>
      <c r="D412" s="13"/>
      <c r="E412" s="13"/>
      <c r="F412" s="13"/>
      <c r="G412" s="14"/>
      <c r="H412" s="13"/>
      <c r="I412" s="13"/>
      <c r="J412" s="13"/>
      <c r="K412" s="13"/>
      <c r="L412" s="13"/>
      <c r="M412" s="13"/>
      <c r="P412" s="8"/>
    </row>
    <row r="413" spans="1:51" x14ac:dyDescent="0.2">
      <c r="A413" s="15" t="s">
        <v>816</v>
      </c>
      <c r="B413" s="13"/>
      <c r="C413" s="13"/>
      <c r="D413" s="13"/>
      <c r="E413" s="13"/>
      <c r="F413" s="13"/>
      <c r="G413" s="14"/>
      <c r="H413" s="13"/>
      <c r="I413" s="13"/>
      <c r="J413" s="13"/>
      <c r="K413" s="13"/>
      <c r="L413" s="13"/>
      <c r="M413" s="13"/>
      <c r="P413" s="8"/>
    </row>
    <row r="414" spans="1:51" x14ac:dyDescent="0.2">
      <c r="A414" s="13" t="s">
        <v>827</v>
      </c>
      <c r="B414" s="13">
        <v>3</v>
      </c>
      <c r="C414" s="13">
        <v>8446</v>
      </c>
      <c r="D414" s="13">
        <v>2800</v>
      </c>
      <c r="E414" s="13">
        <v>2070</v>
      </c>
      <c r="F414" s="13">
        <v>19</v>
      </c>
      <c r="G414" s="14">
        <v>70.421000000000006</v>
      </c>
      <c r="H414" s="13"/>
      <c r="I414" s="13"/>
      <c r="J414" s="13"/>
      <c r="K414" s="13"/>
      <c r="L414" s="13"/>
      <c r="M414" s="13"/>
      <c r="O414" s="8" t="str">
        <f>IF(N414&gt;25,"PAZI","")</f>
        <v/>
      </c>
      <c r="P414" s="8"/>
      <c r="AO414" s="8" t="str">
        <f>IF(W414&lt;&gt;"",O414,"")</f>
        <v/>
      </c>
      <c r="AP414" s="8" t="str">
        <f>IF(W414&lt;&gt;"",V414,"")</f>
        <v/>
      </c>
      <c r="AQ414" s="8" t="str">
        <f>IF(W414&lt;&gt;"",W414,"")</f>
        <v/>
      </c>
      <c r="AS414" s="8" t="str">
        <f>IF(Y414&lt;&gt;"",O414,"")</f>
        <v/>
      </c>
      <c r="AT414" s="8" t="str">
        <f>IF(Y414&lt;&gt;"",X414,"")</f>
        <v/>
      </c>
      <c r="AU414" s="8" t="str">
        <f>IF(Y414&lt;&gt;"",Y414,"")</f>
        <v/>
      </c>
      <c r="AW414" s="8" t="str">
        <f>IF(AA414&lt;&gt;"",O414,"")</f>
        <v/>
      </c>
      <c r="AX414" s="8" t="str">
        <f>IF(AA414&lt;&gt;"",Z414,"")</f>
        <v/>
      </c>
      <c r="AY414" s="8" t="str">
        <f>IF(AA414&lt;&gt;"",AA414,"")</f>
        <v/>
      </c>
    </row>
    <row r="415" spans="1:51" x14ac:dyDescent="0.2">
      <c r="A415" s="15" t="s">
        <v>828</v>
      </c>
      <c r="B415" s="13">
        <v>3</v>
      </c>
      <c r="C415" s="13">
        <v>53874</v>
      </c>
      <c r="D415" s="13">
        <v>2800</v>
      </c>
      <c r="E415" s="13">
        <v>2070</v>
      </c>
      <c r="F415" s="13">
        <v>19</v>
      </c>
      <c r="G415" s="14">
        <v>70.42</v>
      </c>
      <c r="H415" s="13"/>
      <c r="I415" s="13"/>
      <c r="J415" s="13"/>
      <c r="K415" s="13"/>
      <c r="L415" s="13"/>
      <c r="M415" s="13"/>
      <c r="P415" s="8"/>
    </row>
    <row r="416" spans="1:51" x14ac:dyDescent="0.2">
      <c r="A416" s="18" t="s">
        <v>654</v>
      </c>
      <c r="B416" s="13"/>
      <c r="C416" s="13"/>
      <c r="D416" s="13"/>
      <c r="E416" s="13"/>
      <c r="F416" s="13"/>
      <c r="G416" s="14"/>
      <c r="H416" s="13"/>
      <c r="I416" s="13"/>
      <c r="J416" s="13"/>
      <c r="K416" s="13"/>
      <c r="L416" s="13"/>
      <c r="M416" s="13"/>
      <c r="O416" s="8" t="str">
        <f t="shared" si="60"/>
        <v/>
      </c>
      <c r="P416" s="8"/>
      <c r="AO416" s="8" t="str">
        <f t="shared" si="61"/>
        <v/>
      </c>
      <c r="AP416" s="8" t="str">
        <f t="shared" si="62"/>
        <v/>
      </c>
      <c r="AQ416" s="8" t="str">
        <f t="shared" si="63"/>
        <v/>
      </c>
      <c r="AS416" s="8" t="str">
        <f t="shared" si="64"/>
        <v/>
      </c>
      <c r="AT416" s="8" t="str">
        <f t="shared" si="65"/>
        <v/>
      </c>
      <c r="AU416" s="8" t="str">
        <f t="shared" si="66"/>
        <v/>
      </c>
      <c r="AW416" s="8" t="str">
        <f t="shared" si="67"/>
        <v/>
      </c>
      <c r="AX416" s="8" t="str">
        <f t="shared" si="68"/>
        <v/>
      </c>
      <c r="AY416" s="8" t="str">
        <f t="shared" si="69"/>
        <v/>
      </c>
    </row>
    <row r="417" spans="1:51" x14ac:dyDescent="0.2">
      <c r="A417" s="13" t="s">
        <v>442</v>
      </c>
      <c r="B417" s="13"/>
      <c r="C417" s="13"/>
      <c r="D417" s="13"/>
      <c r="E417" s="13"/>
      <c r="F417" s="13"/>
      <c r="G417" s="14"/>
      <c r="H417" s="13"/>
      <c r="I417" s="13"/>
      <c r="J417" s="13"/>
      <c r="K417" s="13"/>
      <c r="L417" s="13"/>
      <c r="M417" s="13"/>
      <c r="O417" s="8" t="str">
        <f t="shared" si="60"/>
        <v/>
      </c>
      <c r="P417" s="8"/>
      <c r="AO417" s="8" t="str">
        <f t="shared" si="61"/>
        <v/>
      </c>
      <c r="AP417" s="8" t="str">
        <f t="shared" si="62"/>
        <v/>
      </c>
      <c r="AQ417" s="8" t="str">
        <f t="shared" si="63"/>
        <v/>
      </c>
      <c r="AS417" s="8" t="str">
        <f t="shared" si="64"/>
        <v/>
      </c>
      <c r="AT417" s="8" t="str">
        <f t="shared" si="65"/>
        <v/>
      </c>
      <c r="AU417" s="8" t="str">
        <f t="shared" si="66"/>
        <v/>
      </c>
      <c r="AW417" s="8" t="str">
        <f t="shared" si="67"/>
        <v/>
      </c>
      <c r="AX417" s="8" t="str">
        <f t="shared" si="68"/>
        <v/>
      </c>
      <c r="AY417" s="8" t="str">
        <f t="shared" si="69"/>
        <v/>
      </c>
    </row>
    <row r="418" spans="1:51" x14ac:dyDescent="0.2">
      <c r="A418" s="10" t="s">
        <v>444</v>
      </c>
      <c r="B418" s="10">
        <v>3</v>
      </c>
      <c r="C418" s="13">
        <v>41179</v>
      </c>
      <c r="D418" s="10">
        <v>2800</v>
      </c>
      <c r="E418" s="10">
        <v>2070</v>
      </c>
      <c r="F418" s="10">
        <v>3</v>
      </c>
      <c r="G418" s="10">
        <v>18.55</v>
      </c>
      <c r="O418" s="8" t="str">
        <f t="shared" si="60"/>
        <v/>
      </c>
      <c r="P418" s="8"/>
      <c r="AO418" s="8" t="str">
        <f t="shared" si="61"/>
        <v/>
      </c>
      <c r="AP418" s="8" t="str">
        <f t="shared" si="62"/>
        <v/>
      </c>
      <c r="AQ418" s="8" t="str">
        <f t="shared" si="63"/>
        <v/>
      </c>
      <c r="AS418" s="8" t="str">
        <f t="shared" si="64"/>
        <v/>
      </c>
      <c r="AT418" s="8" t="str">
        <f t="shared" si="65"/>
        <v/>
      </c>
      <c r="AU418" s="8" t="str">
        <f t="shared" si="66"/>
        <v/>
      </c>
      <c r="AW418" s="8" t="str">
        <f t="shared" si="67"/>
        <v/>
      </c>
      <c r="AX418" s="8" t="str">
        <f t="shared" si="68"/>
        <v/>
      </c>
      <c r="AY418" s="8" t="str">
        <f t="shared" si="69"/>
        <v/>
      </c>
    </row>
    <row r="419" spans="1:51" x14ac:dyDescent="0.2">
      <c r="A419" s="13" t="s">
        <v>445</v>
      </c>
      <c r="B419" s="13">
        <v>3</v>
      </c>
      <c r="C419" s="13">
        <v>47954</v>
      </c>
      <c r="D419" s="13">
        <v>3050</v>
      </c>
      <c r="E419" s="13">
        <v>2200</v>
      </c>
      <c r="F419" s="13">
        <v>3</v>
      </c>
      <c r="G419" s="14">
        <v>17.649999999999999</v>
      </c>
      <c r="H419" s="13"/>
      <c r="I419" s="13"/>
      <c r="J419" s="13"/>
      <c r="K419" s="13"/>
      <c r="L419" s="13"/>
      <c r="M419" s="13"/>
      <c r="O419" s="8" t="str">
        <f t="shared" si="60"/>
        <v/>
      </c>
      <c r="P419" s="8"/>
      <c r="AO419" s="8" t="str">
        <f t="shared" si="61"/>
        <v/>
      </c>
      <c r="AP419" s="8" t="str">
        <f t="shared" si="62"/>
        <v/>
      </c>
      <c r="AQ419" s="8" t="str">
        <f t="shared" si="63"/>
        <v/>
      </c>
      <c r="AS419" s="8" t="str">
        <f t="shared" si="64"/>
        <v/>
      </c>
      <c r="AT419" s="8" t="str">
        <f t="shared" si="65"/>
        <v/>
      </c>
      <c r="AU419" s="8" t="str">
        <f t="shared" si="66"/>
        <v/>
      </c>
      <c r="AW419" s="8" t="str">
        <f t="shared" si="67"/>
        <v/>
      </c>
      <c r="AX419" s="8" t="str">
        <f t="shared" si="68"/>
        <v/>
      </c>
      <c r="AY419" s="8" t="str">
        <f t="shared" si="69"/>
        <v/>
      </c>
    </row>
    <row r="420" spans="1:51" x14ac:dyDescent="0.2">
      <c r="A420" s="13" t="s">
        <v>228</v>
      </c>
      <c r="B420" s="13">
        <v>3</v>
      </c>
      <c r="C420" s="13">
        <v>40376</v>
      </c>
      <c r="D420" s="13">
        <v>3050</v>
      </c>
      <c r="E420" s="13">
        <v>2200</v>
      </c>
      <c r="F420" s="13">
        <v>4</v>
      </c>
      <c r="G420" s="14">
        <v>23.484999999999999</v>
      </c>
      <c r="H420" s="13"/>
      <c r="I420" s="13"/>
      <c r="J420" s="13"/>
      <c r="K420" s="13"/>
      <c r="L420" s="13"/>
      <c r="M420" s="13"/>
      <c r="O420" s="8" t="str">
        <f t="shared" si="60"/>
        <v/>
      </c>
      <c r="P420" s="8"/>
      <c r="AO420" s="8" t="str">
        <f t="shared" si="61"/>
        <v/>
      </c>
      <c r="AP420" s="8" t="str">
        <f t="shared" si="62"/>
        <v/>
      </c>
      <c r="AQ420" s="8" t="str">
        <f t="shared" si="63"/>
        <v/>
      </c>
      <c r="AS420" s="8" t="str">
        <f t="shared" si="64"/>
        <v/>
      </c>
      <c r="AT420" s="8" t="str">
        <f t="shared" si="65"/>
        <v/>
      </c>
      <c r="AU420" s="8" t="str">
        <f t="shared" si="66"/>
        <v/>
      </c>
      <c r="AW420" s="8" t="str">
        <f t="shared" si="67"/>
        <v/>
      </c>
      <c r="AX420" s="8" t="str">
        <f t="shared" si="68"/>
        <v/>
      </c>
      <c r="AY420" s="8" t="str">
        <f t="shared" si="69"/>
        <v/>
      </c>
    </row>
    <row r="421" spans="1:51" x14ac:dyDescent="0.2">
      <c r="A421" s="13" t="s">
        <v>803</v>
      </c>
      <c r="B421" s="13">
        <v>3</v>
      </c>
      <c r="C421" s="13">
        <v>52444</v>
      </c>
      <c r="D421" s="13">
        <v>3050</v>
      </c>
      <c r="E421" s="13">
        <v>2200</v>
      </c>
      <c r="F421" s="13">
        <v>5</v>
      </c>
      <c r="G421" s="14">
        <v>29.36</v>
      </c>
      <c r="H421" s="13"/>
      <c r="I421" s="13"/>
      <c r="J421" s="13"/>
      <c r="K421" s="13"/>
      <c r="L421" s="13"/>
      <c r="M421" s="13"/>
      <c r="O421" s="8" t="str">
        <f t="shared" si="60"/>
        <v/>
      </c>
      <c r="P421" s="8"/>
    </row>
    <row r="422" spans="1:51" x14ac:dyDescent="0.2">
      <c r="A422" s="18" t="s">
        <v>655</v>
      </c>
      <c r="B422" s="13"/>
      <c r="C422" s="13"/>
      <c r="D422" s="13"/>
      <c r="E422" s="13"/>
      <c r="F422" s="13"/>
      <c r="G422" s="14"/>
      <c r="H422" s="13"/>
      <c r="I422" s="13"/>
      <c r="J422" s="13"/>
      <c r="K422" s="13"/>
      <c r="L422" s="13"/>
      <c r="M422" s="13"/>
      <c r="O422" s="8" t="str">
        <f t="shared" si="60"/>
        <v/>
      </c>
      <c r="P422" s="8"/>
      <c r="AO422" s="8" t="str">
        <f t="shared" si="61"/>
        <v/>
      </c>
      <c r="AP422" s="8" t="str">
        <f t="shared" si="62"/>
        <v/>
      </c>
      <c r="AQ422" s="8" t="str">
        <f t="shared" si="63"/>
        <v/>
      </c>
      <c r="AS422" s="8" t="str">
        <f t="shared" si="64"/>
        <v/>
      </c>
      <c r="AT422" s="8" t="str">
        <f t="shared" si="65"/>
        <v/>
      </c>
      <c r="AU422" s="8" t="str">
        <f t="shared" si="66"/>
        <v/>
      </c>
      <c r="AW422" s="8" t="str">
        <f t="shared" si="67"/>
        <v/>
      </c>
      <c r="AX422" s="8" t="str">
        <f t="shared" si="68"/>
        <v/>
      </c>
      <c r="AY422" s="8" t="str">
        <f t="shared" si="69"/>
        <v/>
      </c>
    </row>
    <row r="423" spans="1:51" x14ac:dyDescent="0.2">
      <c r="A423" s="15" t="s">
        <v>443</v>
      </c>
      <c r="B423" s="15"/>
      <c r="C423" s="15"/>
      <c r="D423" s="15"/>
      <c r="E423" s="15"/>
      <c r="F423" s="13"/>
      <c r="G423" s="14"/>
      <c r="H423" s="13"/>
      <c r="I423" s="13"/>
      <c r="J423" s="13"/>
      <c r="K423" s="13"/>
      <c r="L423" s="13"/>
      <c r="M423" s="13"/>
      <c r="O423" s="8" t="str">
        <f t="shared" si="60"/>
        <v/>
      </c>
      <c r="P423" s="8"/>
      <c r="AO423" s="8" t="str">
        <f t="shared" si="61"/>
        <v/>
      </c>
      <c r="AP423" s="8" t="str">
        <f t="shared" si="62"/>
        <v/>
      </c>
      <c r="AQ423" s="8" t="str">
        <f t="shared" si="63"/>
        <v/>
      </c>
      <c r="AS423" s="8" t="str">
        <f t="shared" si="64"/>
        <v/>
      </c>
      <c r="AT423" s="8" t="str">
        <f t="shared" si="65"/>
        <v/>
      </c>
      <c r="AU423" s="8" t="str">
        <f t="shared" si="66"/>
        <v/>
      </c>
      <c r="AW423" s="8" t="str">
        <f t="shared" si="67"/>
        <v/>
      </c>
      <c r="AX423" s="8" t="str">
        <f t="shared" si="68"/>
        <v/>
      </c>
      <c r="AY423" s="8" t="str">
        <f t="shared" si="69"/>
        <v/>
      </c>
    </row>
    <row r="424" spans="1:51" x14ac:dyDescent="0.2">
      <c r="A424" s="13" t="s">
        <v>829</v>
      </c>
      <c r="B424" s="13">
        <v>3</v>
      </c>
      <c r="C424" s="13">
        <v>8001</v>
      </c>
      <c r="D424" s="13">
        <v>2800</v>
      </c>
      <c r="E424" s="13">
        <v>2090</v>
      </c>
      <c r="F424" s="13">
        <v>2.4</v>
      </c>
      <c r="G424" s="14">
        <v>12.359</v>
      </c>
      <c r="H424" s="13"/>
      <c r="I424" s="13"/>
      <c r="J424" s="13"/>
      <c r="K424" s="13"/>
      <c r="L424" s="13"/>
      <c r="M424" s="13"/>
      <c r="O424" s="8" t="str">
        <f t="shared" si="60"/>
        <v/>
      </c>
      <c r="P424" s="8"/>
      <c r="AO424" s="8" t="str">
        <f t="shared" si="61"/>
        <v/>
      </c>
      <c r="AP424" s="8" t="str">
        <f t="shared" si="62"/>
        <v/>
      </c>
      <c r="AQ424" s="8" t="str">
        <f t="shared" si="63"/>
        <v/>
      </c>
      <c r="AS424" s="8" t="str">
        <f t="shared" si="64"/>
        <v/>
      </c>
      <c r="AT424" s="8" t="str">
        <f t="shared" si="65"/>
        <v/>
      </c>
      <c r="AU424" s="8" t="str">
        <f t="shared" si="66"/>
        <v/>
      </c>
      <c r="AW424" s="8" t="str">
        <f t="shared" si="67"/>
        <v/>
      </c>
      <c r="AX424" s="8" t="str">
        <f t="shared" si="68"/>
        <v/>
      </c>
      <c r="AY424" s="8" t="str">
        <f t="shared" si="69"/>
        <v/>
      </c>
    </row>
    <row r="425" spans="1:51" x14ac:dyDescent="0.2">
      <c r="A425" s="13" t="s">
        <v>830</v>
      </c>
      <c r="B425" s="13">
        <v>3</v>
      </c>
      <c r="C425" s="13">
        <v>35180</v>
      </c>
      <c r="D425" s="13">
        <v>2800</v>
      </c>
      <c r="E425" s="13">
        <v>2090</v>
      </c>
      <c r="F425" s="13">
        <v>3</v>
      </c>
      <c r="G425" s="14">
        <v>15.8</v>
      </c>
      <c r="H425" s="13"/>
      <c r="I425" s="13"/>
      <c r="J425" s="13"/>
      <c r="K425" s="13"/>
      <c r="L425" s="13"/>
      <c r="M425" s="13"/>
      <c r="O425" s="8" t="str">
        <f t="shared" si="60"/>
        <v/>
      </c>
      <c r="P425" s="8"/>
      <c r="AO425" s="8" t="str">
        <f t="shared" si="61"/>
        <v/>
      </c>
      <c r="AP425" s="8" t="str">
        <f t="shared" si="62"/>
        <v/>
      </c>
      <c r="AQ425" s="8" t="str">
        <f t="shared" si="63"/>
        <v/>
      </c>
      <c r="AS425" s="8" t="str">
        <f t="shared" si="64"/>
        <v/>
      </c>
      <c r="AT425" s="8" t="str">
        <f t="shared" si="65"/>
        <v/>
      </c>
      <c r="AU425" s="8" t="str">
        <f t="shared" si="66"/>
        <v/>
      </c>
      <c r="AW425" s="8" t="str">
        <f t="shared" si="67"/>
        <v/>
      </c>
      <c r="AX425" s="8" t="str">
        <f t="shared" si="68"/>
        <v/>
      </c>
      <c r="AY425" s="8" t="str">
        <f t="shared" si="69"/>
        <v/>
      </c>
    </row>
    <row r="426" spans="1:51" x14ac:dyDescent="0.2">
      <c r="A426" s="13" t="s">
        <v>831</v>
      </c>
      <c r="B426" s="13">
        <v>3</v>
      </c>
      <c r="C426" s="13">
        <v>34320</v>
      </c>
      <c r="D426" s="13">
        <v>2800</v>
      </c>
      <c r="E426" s="13">
        <v>2090</v>
      </c>
      <c r="F426" s="13">
        <v>4</v>
      </c>
      <c r="G426" s="14">
        <v>20.364000000000001</v>
      </c>
      <c r="H426" s="13"/>
      <c r="I426" s="13"/>
      <c r="J426" s="13"/>
      <c r="K426" s="13"/>
      <c r="L426" s="13"/>
      <c r="M426" s="13"/>
      <c r="O426" s="8" t="str">
        <f t="shared" si="60"/>
        <v/>
      </c>
      <c r="P426" s="8"/>
      <c r="AO426" s="8" t="str">
        <f t="shared" si="61"/>
        <v/>
      </c>
      <c r="AP426" s="8" t="str">
        <f t="shared" si="62"/>
        <v/>
      </c>
      <c r="AQ426" s="8" t="str">
        <f t="shared" si="63"/>
        <v/>
      </c>
      <c r="AS426" s="8" t="str">
        <f t="shared" si="64"/>
        <v/>
      </c>
      <c r="AT426" s="8" t="str">
        <f t="shared" si="65"/>
        <v/>
      </c>
      <c r="AU426" s="8" t="str">
        <f t="shared" si="66"/>
        <v/>
      </c>
      <c r="AW426" s="8" t="str">
        <f t="shared" si="67"/>
        <v/>
      </c>
      <c r="AX426" s="8" t="str">
        <f t="shared" si="68"/>
        <v/>
      </c>
      <c r="AY426" s="8" t="str">
        <f t="shared" si="69"/>
        <v/>
      </c>
    </row>
    <row r="427" spans="1:51" x14ac:dyDescent="0.2">
      <c r="A427" s="13" t="s">
        <v>832</v>
      </c>
      <c r="B427" s="13">
        <v>3</v>
      </c>
      <c r="C427" s="13">
        <v>34628</v>
      </c>
      <c r="D427" s="13">
        <v>2800</v>
      </c>
      <c r="E427" s="13">
        <v>2090</v>
      </c>
      <c r="F427" s="13">
        <v>5</v>
      </c>
      <c r="G427" s="14">
        <v>25.456</v>
      </c>
      <c r="H427" s="13"/>
      <c r="I427" s="13"/>
      <c r="J427" s="13"/>
      <c r="K427" s="13"/>
      <c r="L427" s="13"/>
      <c r="M427" s="13"/>
      <c r="O427" s="8" t="str">
        <f t="shared" si="60"/>
        <v/>
      </c>
      <c r="P427" s="8"/>
      <c r="AO427" s="8" t="str">
        <f t="shared" si="61"/>
        <v/>
      </c>
      <c r="AP427" s="8" t="str">
        <f t="shared" si="62"/>
        <v/>
      </c>
      <c r="AQ427" s="8" t="str">
        <f t="shared" si="63"/>
        <v/>
      </c>
      <c r="AS427" s="8" t="str">
        <f t="shared" si="64"/>
        <v/>
      </c>
      <c r="AT427" s="8" t="str">
        <f t="shared" si="65"/>
        <v/>
      </c>
      <c r="AU427" s="8" t="str">
        <f t="shared" si="66"/>
        <v/>
      </c>
      <c r="AW427" s="8" t="str">
        <f t="shared" si="67"/>
        <v/>
      </c>
      <c r="AX427" s="8" t="str">
        <f t="shared" si="68"/>
        <v/>
      </c>
      <c r="AY427" s="8" t="str">
        <f t="shared" si="69"/>
        <v/>
      </c>
    </row>
    <row r="428" spans="1:51" x14ac:dyDescent="0.2">
      <c r="A428" s="13" t="s">
        <v>833</v>
      </c>
      <c r="B428" s="13">
        <v>3</v>
      </c>
      <c r="C428" s="13">
        <v>34800</v>
      </c>
      <c r="D428" s="13">
        <v>2800</v>
      </c>
      <c r="E428" s="13">
        <v>2090</v>
      </c>
      <c r="F428" s="13">
        <v>6</v>
      </c>
      <c r="G428" s="14">
        <v>30.547000000000001</v>
      </c>
      <c r="H428" s="13"/>
      <c r="I428" s="13"/>
      <c r="J428" s="13"/>
      <c r="K428" s="13"/>
      <c r="L428" s="13"/>
      <c r="M428" s="13"/>
      <c r="O428" s="8" t="str">
        <f t="shared" si="60"/>
        <v/>
      </c>
      <c r="P428" s="8"/>
      <c r="AO428" s="8" t="str">
        <f t="shared" si="61"/>
        <v/>
      </c>
      <c r="AP428" s="8" t="str">
        <f t="shared" si="62"/>
        <v/>
      </c>
      <c r="AQ428" s="8" t="str">
        <f t="shared" si="63"/>
        <v/>
      </c>
      <c r="AS428" s="8" t="str">
        <f t="shared" si="64"/>
        <v/>
      </c>
      <c r="AT428" s="8" t="str">
        <f t="shared" si="65"/>
        <v/>
      </c>
      <c r="AU428" s="8" t="str">
        <f t="shared" si="66"/>
        <v/>
      </c>
      <c r="AW428" s="8" t="str">
        <f t="shared" si="67"/>
        <v/>
      </c>
      <c r="AX428" s="8" t="str">
        <f t="shared" si="68"/>
        <v/>
      </c>
      <c r="AY428" s="8" t="str">
        <f t="shared" si="69"/>
        <v/>
      </c>
    </row>
    <row r="429" spans="1:51" x14ac:dyDescent="0.2">
      <c r="A429" s="13" t="s">
        <v>834</v>
      </c>
      <c r="B429" s="13">
        <v>3</v>
      </c>
      <c r="C429" s="13">
        <v>8291</v>
      </c>
      <c r="D429" s="13">
        <v>2800</v>
      </c>
      <c r="E429" s="13">
        <v>2070</v>
      </c>
      <c r="F429" s="13">
        <v>8</v>
      </c>
      <c r="G429" s="14">
        <v>38.021000000000001</v>
      </c>
      <c r="H429" s="13"/>
      <c r="I429" s="13"/>
      <c r="J429" s="13"/>
      <c r="K429" s="13"/>
      <c r="L429" s="13"/>
      <c r="M429" s="13"/>
      <c r="O429" s="8" t="str">
        <f t="shared" si="60"/>
        <v/>
      </c>
      <c r="P429" s="8"/>
      <c r="AO429" s="8" t="str">
        <f t="shared" si="61"/>
        <v/>
      </c>
      <c r="AP429" s="8" t="str">
        <f t="shared" si="62"/>
        <v/>
      </c>
      <c r="AQ429" s="8" t="str">
        <f t="shared" si="63"/>
        <v/>
      </c>
      <c r="AS429" s="8" t="str">
        <f t="shared" si="64"/>
        <v/>
      </c>
      <c r="AT429" s="8" t="str">
        <f t="shared" si="65"/>
        <v/>
      </c>
      <c r="AU429" s="8" t="str">
        <f t="shared" si="66"/>
        <v/>
      </c>
      <c r="AW429" s="8" t="str">
        <f t="shared" si="67"/>
        <v/>
      </c>
      <c r="AX429" s="8" t="str">
        <f t="shared" si="68"/>
        <v/>
      </c>
      <c r="AY429" s="8" t="str">
        <f t="shared" si="69"/>
        <v/>
      </c>
    </row>
    <row r="430" spans="1:51" x14ac:dyDescent="0.2">
      <c r="A430" s="13" t="s">
        <v>835</v>
      </c>
      <c r="B430" s="13">
        <v>3</v>
      </c>
      <c r="C430" s="13">
        <v>8551</v>
      </c>
      <c r="D430" s="13">
        <v>2800</v>
      </c>
      <c r="E430" s="13">
        <v>2070</v>
      </c>
      <c r="F430" s="13">
        <v>10</v>
      </c>
      <c r="G430" s="14">
        <v>46.368000000000002</v>
      </c>
      <c r="H430" s="13"/>
      <c r="I430" s="13"/>
      <c r="J430" s="13"/>
      <c r="K430" s="13"/>
      <c r="L430" s="13"/>
      <c r="M430" s="13"/>
      <c r="O430" s="8" t="str">
        <f t="shared" si="60"/>
        <v/>
      </c>
      <c r="P430" s="8"/>
      <c r="AO430" s="8" t="str">
        <f t="shared" si="61"/>
        <v/>
      </c>
      <c r="AP430" s="8" t="str">
        <f t="shared" si="62"/>
        <v/>
      </c>
      <c r="AQ430" s="8" t="str">
        <f t="shared" si="63"/>
        <v/>
      </c>
      <c r="AS430" s="8" t="str">
        <f t="shared" si="64"/>
        <v/>
      </c>
      <c r="AT430" s="8" t="str">
        <f t="shared" si="65"/>
        <v/>
      </c>
      <c r="AU430" s="8" t="str">
        <f t="shared" si="66"/>
        <v/>
      </c>
      <c r="AW430" s="8" t="str">
        <f t="shared" si="67"/>
        <v/>
      </c>
      <c r="AX430" s="8" t="str">
        <f t="shared" si="68"/>
        <v/>
      </c>
      <c r="AY430" s="8" t="str">
        <f t="shared" si="69"/>
        <v/>
      </c>
    </row>
    <row r="431" spans="1:51" x14ac:dyDescent="0.2">
      <c r="A431" s="13" t="s">
        <v>836</v>
      </c>
      <c r="B431" s="13">
        <v>3</v>
      </c>
      <c r="C431" s="13">
        <v>8429</v>
      </c>
      <c r="D431" s="13">
        <v>2800</v>
      </c>
      <c r="E431" s="13">
        <v>2070</v>
      </c>
      <c r="F431" s="13">
        <v>12</v>
      </c>
      <c r="G431" s="14">
        <v>54.25</v>
      </c>
      <c r="H431" s="13"/>
      <c r="I431" s="13"/>
      <c r="J431" s="13"/>
      <c r="K431" s="13"/>
      <c r="L431" s="13"/>
      <c r="M431" s="13"/>
      <c r="O431" s="8" t="str">
        <f t="shared" si="60"/>
        <v/>
      </c>
      <c r="P431" s="8"/>
      <c r="AO431" s="8" t="str">
        <f t="shared" si="61"/>
        <v/>
      </c>
      <c r="AP431" s="8" t="str">
        <f t="shared" si="62"/>
        <v/>
      </c>
      <c r="AQ431" s="8" t="str">
        <f t="shared" si="63"/>
        <v/>
      </c>
      <c r="AS431" s="8" t="str">
        <f t="shared" si="64"/>
        <v/>
      </c>
      <c r="AT431" s="8" t="str">
        <f t="shared" si="65"/>
        <v/>
      </c>
      <c r="AU431" s="8" t="str">
        <f t="shared" si="66"/>
        <v/>
      </c>
      <c r="AW431" s="8" t="str">
        <f t="shared" si="67"/>
        <v/>
      </c>
      <c r="AX431" s="8" t="str">
        <f t="shared" si="68"/>
        <v/>
      </c>
      <c r="AY431" s="8" t="str">
        <f t="shared" si="69"/>
        <v/>
      </c>
    </row>
    <row r="432" spans="1:51" x14ac:dyDescent="0.2">
      <c r="A432" s="13" t="s">
        <v>837</v>
      </c>
      <c r="B432" s="13">
        <v>3</v>
      </c>
      <c r="C432" s="13">
        <v>8550</v>
      </c>
      <c r="D432" s="13">
        <v>2800</v>
      </c>
      <c r="E432" s="13">
        <v>2070</v>
      </c>
      <c r="F432" s="13">
        <v>16</v>
      </c>
      <c r="G432" s="14">
        <v>71.406000000000006</v>
      </c>
      <c r="H432" s="13"/>
      <c r="I432" s="13"/>
      <c r="J432" s="13"/>
      <c r="K432" s="13"/>
      <c r="L432" s="13"/>
      <c r="M432" s="13"/>
      <c r="O432" s="8" t="str">
        <f t="shared" si="60"/>
        <v/>
      </c>
      <c r="P432" s="8"/>
      <c r="AO432" s="8" t="str">
        <f t="shared" si="61"/>
        <v/>
      </c>
      <c r="AP432" s="8" t="str">
        <f t="shared" si="62"/>
        <v/>
      </c>
      <c r="AQ432" s="8" t="str">
        <f t="shared" si="63"/>
        <v/>
      </c>
      <c r="AS432" s="8" t="str">
        <f t="shared" si="64"/>
        <v/>
      </c>
      <c r="AT432" s="8" t="str">
        <f t="shared" si="65"/>
        <v/>
      </c>
      <c r="AU432" s="8" t="str">
        <f t="shared" si="66"/>
        <v/>
      </c>
      <c r="AW432" s="8" t="str">
        <f t="shared" si="67"/>
        <v/>
      </c>
      <c r="AX432" s="8" t="str">
        <f t="shared" si="68"/>
        <v/>
      </c>
      <c r="AY432" s="8" t="str">
        <f t="shared" si="69"/>
        <v/>
      </c>
    </row>
    <row r="433" spans="1:51" x14ac:dyDescent="0.2">
      <c r="A433" s="13" t="s">
        <v>838</v>
      </c>
      <c r="B433" s="13">
        <v>3</v>
      </c>
      <c r="C433" s="13">
        <v>8394</v>
      </c>
      <c r="D433" s="13">
        <v>2800</v>
      </c>
      <c r="E433" s="13">
        <v>2070</v>
      </c>
      <c r="F433" s="13">
        <v>18</v>
      </c>
      <c r="G433" s="14">
        <v>79.811000000000007</v>
      </c>
      <c r="H433" s="13"/>
      <c r="I433" s="13"/>
      <c r="J433" s="13"/>
      <c r="K433" s="13"/>
      <c r="L433" s="13"/>
      <c r="M433" s="13"/>
      <c r="O433" s="8" t="str">
        <f t="shared" si="60"/>
        <v/>
      </c>
      <c r="P433" s="8"/>
      <c r="AO433" s="8" t="str">
        <f t="shared" si="61"/>
        <v/>
      </c>
      <c r="AP433" s="8" t="str">
        <f t="shared" si="62"/>
        <v/>
      </c>
      <c r="AQ433" s="8" t="str">
        <f t="shared" si="63"/>
        <v/>
      </c>
      <c r="AS433" s="8" t="str">
        <f t="shared" si="64"/>
        <v/>
      </c>
      <c r="AT433" s="8" t="str">
        <f t="shared" si="65"/>
        <v/>
      </c>
      <c r="AU433" s="8" t="str">
        <f t="shared" si="66"/>
        <v/>
      </c>
      <c r="AW433" s="8" t="str">
        <f t="shared" si="67"/>
        <v/>
      </c>
      <c r="AX433" s="8" t="str">
        <f t="shared" si="68"/>
        <v/>
      </c>
      <c r="AY433" s="8" t="str">
        <f t="shared" si="69"/>
        <v/>
      </c>
    </row>
    <row r="434" spans="1:51" x14ac:dyDescent="0.2">
      <c r="A434" s="13" t="s">
        <v>839</v>
      </c>
      <c r="B434" s="13">
        <v>3</v>
      </c>
      <c r="C434" s="13">
        <v>8428</v>
      </c>
      <c r="D434" s="13">
        <v>2800</v>
      </c>
      <c r="E434" s="13">
        <v>2070</v>
      </c>
      <c r="F434" s="13">
        <v>19</v>
      </c>
      <c r="G434" s="14">
        <v>83.694000000000003</v>
      </c>
      <c r="H434" s="13"/>
      <c r="I434" s="13"/>
      <c r="J434" s="13"/>
      <c r="K434" s="13"/>
      <c r="L434" s="13"/>
      <c r="M434" s="13"/>
      <c r="O434" s="8" t="str">
        <f t="shared" si="60"/>
        <v/>
      </c>
      <c r="P434" s="8"/>
      <c r="AO434" s="8" t="str">
        <f t="shared" si="61"/>
        <v/>
      </c>
      <c r="AP434" s="8" t="str">
        <f t="shared" si="62"/>
        <v/>
      </c>
      <c r="AQ434" s="8" t="str">
        <f t="shared" si="63"/>
        <v/>
      </c>
      <c r="AS434" s="8" t="str">
        <f t="shared" si="64"/>
        <v/>
      </c>
      <c r="AT434" s="8" t="str">
        <f t="shared" si="65"/>
        <v/>
      </c>
      <c r="AU434" s="8" t="str">
        <f t="shared" si="66"/>
        <v/>
      </c>
      <c r="AW434" s="8" t="str">
        <f t="shared" si="67"/>
        <v/>
      </c>
      <c r="AX434" s="8" t="str">
        <f t="shared" si="68"/>
        <v/>
      </c>
      <c r="AY434" s="8" t="str">
        <f t="shared" si="69"/>
        <v/>
      </c>
    </row>
    <row r="435" spans="1:51" x14ac:dyDescent="0.2">
      <c r="A435" s="13" t="s">
        <v>840</v>
      </c>
      <c r="B435" s="13">
        <v>3</v>
      </c>
      <c r="C435" s="13">
        <v>8295</v>
      </c>
      <c r="D435" s="13">
        <v>2800</v>
      </c>
      <c r="E435" s="13">
        <v>2070</v>
      </c>
      <c r="F435" s="13">
        <v>22</v>
      </c>
      <c r="G435" s="14">
        <v>95.634</v>
      </c>
      <c r="H435" s="13"/>
      <c r="I435" s="13"/>
      <c r="J435" s="13"/>
      <c r="K435" s="13"/>
      <c r="L435" s="13"/>
      <c r="M435" s="13"/>
      <c r="O435" s="8" t="str">
        <f t="shared" si="60"/>
        <v/>
      </c>
      <c r="P435" s="8"/>
      <c r="AO435" s="8" t="str">
        <f t="shared" si="61"/>
        <v/>
      </c>
      <c r="AP435" s="8" t="str">
        <f t="shared" si="62"/>
        <v/>
      </c>
      <c r="AQ435" s="8" t="str">
        <f t="shared" si="63"/>
        <v/>
      </c>
      <c r="AS435" s="8" t="str">
        <f t="shared" si="64"/>
        <v/>
      </c>
      <c r="AT435" s="8" t="str">
        <f t="shared" si="65"/>
        <v/>
      </c>
      <c r="AU435" s="8" t="str">
        <f t="shared" si="66"/>
        <v/>
      </c>
      <c r="AW435" s="8" t="str">
        <f t="shared" si="67"/>
        <v/>
      </c>
      <c r="AX435" s="8" t="str">
        <f t="shared" si="68"/>
        <v/>
      </c>
      <c r="AY435" s="8" t="str">
        <f t="shared" si="69"/>
        <v/>
      </c>
    </row>
    <row r="436" spans="1:51" x14ac:dyDescent="0.2">
      <c r="A436" s="13" t="s">
        <v>841</v>
      </c>
      <c r="B436" s="13">
        <v>3</v>
      </c>
      <c r="C436" s="13">
        <v>8938</v>
      </c>
      <c r="D436" s="13">
        <v>2800</v>
      </c>
      <c r="E436" s="13">
        <v>2070</v>
      </c>
      <c r="F436" s="13">
        <v>25</v>
      </c>
      <c r="G436" s="14">
        <v>107.226</v>
      </c>
      <c r="H436" s="13"/>
      <c r="I436" s="13"/>
      <c r="J436" s="13"/>
      <c r="K436" s="13"/>
      <c r="L436" s="13"/>
      <c r="M436" s="13"/>
      <c r="O436" s="8" t="str">
        <f t="shared" si="60"/>
        <v/>
      </c>
      <c r="P436" s="8"/>
      <c r="AO436" s="8" t="str">
        <f t="shared" si="61"/>
        <v/>
      </c>
      <c r="AP436" s="8" t="str">
        <f t="shared" si="62"/>
        <v/>
      </c>
      <c r="AQ436" s="8" t="str">
        <f t="shared" si="63"/>
        <v/>
      </c>
      <c r="AS436" s="8" t="str">
        <f t="shared" si="64"/>
        <v/>
      </c>
      <c r="AT436" s="8" t="str">
        <f t="shared" si="65"/>
        <v/>
      </c>
      <c r="AU436" s="8" t="str">
        <f t="shared" si="66"/>
        <v/>
      </c>
      <c r="AW436" s="8" t="str">
        <f t="shared" si="67"/>
        <v/>
      </c>
      <c r="AX436" s="8" t="str">
        <f t="shared" si="68"/>
        <v/>
      </c>
      <c r="AY436" s="8" t="str">
        <f t="shared" si="69"/>
        <v/>
      </c>
    </row>
    <row r="437" spans="1:51" x14ac:dyDescent="0.2">
      <c r="A437" s="13" t="s">
        <v>842</v>
      </c>
      <c r="B437" s="13">
        <v>3</v>
      </c>
      <c r="C437" s="13">
        <v>8939</v>
      </c>
      <c r="D437" s="13">
        <v>2800</v>
      </c>
      <c r="E437" s="13">
        <v>2070</v>
      </c>
      <c r="F437" s="13">
        <v>28</v>
      </c>
      <c r="G437" s="14">
        <v>119.28100000000001</v>
      </c>
      <c r="H437" s="13"/>
      <c r="I437" s="13"/>
      <c r="J437" s="13"/>
      <c r="K437" s="13"/>
      <c r="L437" s="13"/>
      <c r="M437" s="13"/>
      <c r="O437" s="8" t="str">
        <f t="shared" si="60"/>
        <v/>
      </c>
      <c r="P437" s="8"/>
      <c r="AO437" s="8" t="str">
        <f t="shared" si="61"/>
        <v/>
      </c>
      <c r="AP437" s="8" t="str">
        <f t="shared" si="62"/>
        <v/>
      </c>
      <c r="AQ437" s="8" t="str">
        <f t="shared" si="63"/>
        <v/>
      </c>
      <c r="AS437" s="8" t="str">
        <f t="shared" si="64"/>
        <v/>
      </c>
      <c r="AT437" s="8" t="str">
        <f t="shared" si="65"/>
        <v/>
      </c>
      <c r="AU437" s="8" t="str">
        <f t="shared" si="66"/>
        <v/>
      </c>
      <c r="AW437" s="8" t="str">
        <f t="shared" si="67"/>
        <v/>
      </c>
      <c r="AX437" s="8" t="str">
        <f t="shared" si="68"/>
        <v/>
      </c>
      <c r="AY437" s="8" t="str">
        <f t="shared" si="69"/>
        <v/>
      </c>
    </row>
    <row r="438" spans="1:51" x14ac:dyDescent="0.2">
      <c r="A438" s="18" t="s">
        <v>656</v>
      </c>
      <c r="B438" s="13"/>
      <c r="C438" s="13"/>
      <c r="D438" s="13"/>
      <c r="E438" s="13"/>
      <c r="F438" s="13"/>
      <c r="G438" s="14"/>
      <c r="H438" s="13"/>
      <c r="I438" s="13"/>
      <c r="J438" s="13"/>
      <c r="K438" s="13"/>
      <c r="L438" s="13"/>
      <c r="M438" s="13"/>
      <c r="O438" s="8" t="str">
        <f t="shared" si="60"/>
        <v/>
      </c>
      <c r="P438" s="8"/>
      <c r="AO438" s="8" t="str">
        <f t="shared" si="61"/>
        <v/>
      </c>
      <c r="AP438" s="8" t="str">
        <f t="shared" si="62"/>
        <v/>
      </c>
      <c r="AQ438" s="8" t="str">
        <f t="shared" si="63"/>
        <v/>
      </c>
      <c r="AS438" s="8" t="str">
        <f t="shared" si="64"/>
        <v/>
      </c>
      <c r="AT438" s="8" t="str">
        <f t="shared" si="65"/>
        <v/>
      </c>
      <c r="AU438" s="8" t="str">
        <f t="shared" si="66"/>
        <v/>
      </c>
      <c r="AW438" s="8" t="str">
        <f t="shared" si="67"/>
        <v/>
      </c>
      <c r="AX438" s="8" t="str">
        <f t="shared" si="68"/>
        <v/>
      </c>
      <c r="AY438" s="8" t="str">
        <f t="shared" si="69"/>
        <v/>
      </c>
    </row>
    <row r="439" spans="1:51" x14ac:dyDescent="0.2">
      <c r="A439" s="15" t="s">
        <v>102</v>
      </c>
      <c r="B439" s="15"/>
      <c r="C439" s="15"/>
      <c r="D439" s="15"/>
      <c r="E439" s="15"/>
      <c r="F439" s="13"/>
      <c r="G439" s="14"/>
      <c r="H439" s="13"/>
      <c r="I439" s="13"/>
      <c r="J439" s="13"/>
      <c r="K439" s="13"/>
      <c r="L439" s="13"/>
      <c r="M439" s="13"/>
      <c r="O439" s="8" t="str">
        <f t="shared" si="60"/>
        <v/>
      </c>
      <c r="P439" s="8"/>
      <c r="AO439" s="8" t="str">
        <f t="shared" si="61"/>
        <v/>
      </c>
      <c r="AP439" s="8" t="str">
        <f t="shared" si="62"/>
        <v/>
      </c>
      <c r="AQ439" s="8" t="str">
        <f t="shared" si="63"/>
        <v/>
      </c>
      <c r="AS439" s="8" t="str">
        <f t="shared" si="64"/>
        <v/>
      </c>
      <c r="AT439" s="8" t="str">
        <f t="shared" si="65"/>
        <v/>
      </c>
      <c r="AU439" s="8" t="str">
        <f t="shared" si="66"/>
        <v/>
      </c>
      <c r="AW439" s="8" t="str">
        <f t="shared" si="67"/>
        <v/>
      </c>
      <c r="AX439" s="8" t="str">
        <f t="shared" si="68"/>
        <v/>
      </c>
      <c r="AY439" s="8" t="str">
        <f t="shared" si="69"/>
        <v/>
      </c>
    </row>
    <row r="440" spans="1:51" x14ac:dyDescent="0.2">
      <c r="A440" s="13" t="s">
        <v>843</v>
      </c>
      <c r="B440" s="13">
        <v>3</v>
      </c>
      <c r="C440" s="13">
        <v>9835</v>
      </c>
      <c r="D440" s="13">
        <v>2800</v>
      </c>
      <c r="E440" s="13">
        <v>2070</v>
      </c>
      <c r="F440" s="13">
        <v>16</v>
      </c>
      <c r="G440" s="14">
        <v>71.406000000000006</v>
      </c>
      <c r="H440" s="13">
        <v>52974</v>
      </c>
      <c r="I440" s="13"/>
      <c r="J440" s="13"/>
      <c r="K440" s="13"/>
      <c r="L440" s="13">
        <v>44773</v>
      </c>
      <c r="M440" s="13"/>
      <c r="O440" s="8" t="str">
        <f t="shared" si="60"/>
        <v/>
      </c>
      <c r="P440" s="8"/>
      <c r="AO440" s="8" t="str">
        <f t="shared" si="61"/>
        <v/>
      </c>
      <c r="AP440" s="8" t="str">
        <f t="shared" si="62"/>
        <v/>
      </c>
      <c r="AQ440" s="8" t="str">
        <f t="shared" si="63"/>
        <v/>
      </c>
      <c r="AS440" s="8" t="str">
        <f t="shared" si="64"/>
        <v/>
      </c>
      <c r="AT440" s="8" t="str">
        <f t="shared" si="65"/>
        <v/>
      </c>
      <c r="AU440" s="8" t="str">
        <f t="shared" si="66"/>
        <v/>
      </c>
      <c r="AW440" s="8" t="str">
        <f t="shared" si="67"/>
        <v/>
      </c>
      <c r="AX440" s="8" t="str">
        <f t="shared" si="68"/>
        <v/>
      </c>
      <c r="AY440" s="8" t="str">
        <f t="shared" si="69"/>
        <v/>
      </c>
    </row>
    <row r="441" spans="1:51" x14ac:dyDescent="0.2">
      <c r="A441" s="13" t="s">
        <v>844</v>
      </c>
      <c r="B441" s="13">
        <v>3</v>
      </c>
      <c r="C441" s="13">
        <v>22467</v>
      </c>
      <c r="D441" s="13">
        <v>2800</v>
      </c>
      <c r="E441" s="13">
        <v>2070</v>
      </c>
      <c r="F441" s="13">
        <v>18</v>
      </c>
      <c r="G441" s="14">
        <v>84.042000000000002</v>
      </c>
      <c r="H441" s="13">
        <v>52974</v>
      </c>
      <c r="I441" s="13"/>
      <c r="J441" s="13"/>
      <c r="K441" s="13"/>
      <c r="L441" s="13">
        <v>44773</v>
      </c>
      <c r="M441" s="13"/>
      <c r="O441" s="8" t="str">
        <f t="shared" si="60"/>
        <v/>
      </c>
      <c r="P441" s="8"/>
      <c r="AO441" s="8" t="str">
        <f t="shared" si="61"/>
        <v/>
      </c>
      <c r="AP441" s="8" t="str">
        <f t="shared" si="62"/>
        <v/>
      </c>
      <c r="AQ441" s="8" t="str">
        <f t="shared" si="63"/>
        <v/>
      </c>
      <c r="AS441" s="8" t="str">
        <f t="shared" si="64"/>
        <v/>
      </c>
      <c r="AT441" s="8" t="str">
        <f t="shared" si="65"/>
        <v/>
      </c>
      <c r="AU441" s="8" t="str">
        <f t="shared" si="66"/>
        <v/>
      </c>
      <c r="AW441" s="8" t="str">
        <f t="shared" si="67"/>
        <v/>
      </c>
      <c r="AX441" s="8" t="str">
        <f t="shared" si="68"/>
        <v/>
      </c>
      <c r="AY441" s="8" t="str">
        <f t="shared" si="69"/>
        <v/>
      </c>
    </row>
    <row r="442" spans="1:51" x14ac:dyDescent="0.2">
      <c r="A442" s="13" t="s">
        <v>845</v>
      </c>
      <c r="B442" s="13">
        <v>3</v>
      </c>
      <c r="C442" s="13">
        <v>8561</v>
      </c>
      <c r="D442" s="13">
        <v>2800</v>
      </c>
      <c r="E442" s="13">
        <v>2070</v>
      </c>
      <c r="F442" s="13">
        <v>19</v>
      </c>
      <c r="G442" s="14">
        <v>87.519599999999997</v>
      </c>
      <c r="H442" s="13">
        <v>52974</v>
      </c>
      <c r="I442" s="13"/>
      <c r="J442" s="13"/>
      <c r="K442" s="13"/>
      <c r="L442" s="13">
        <v>44773</v>
      </c>
      <c r="M442" s="13"/>
      <c r="O442" s="8" t="str">
        <f t="shared" si="60"/>
        <v/>
      </c>
      <c r="P442" s="8"/>
      <c r="AO442" s="8" t="str">
        <f t="shared" si="61"/>
        <v/>
      </c>
      <c r="AP442" s="8" t="str">
        <f t="shared" si="62"/>
        <v/>
      </c>
      <c r="AQ442" s="8" t="str">
        <f t="shared" si="63"/>
        <v/>
      </c>
      <c r="AS442" s="8" t="str">
        <f t="shared" si="64"/>
        <v/>
      </c>
      <c r="AT442" s="8" t="str">
        <f t="shared" si="65"/>
        <v/>
      </c>
      <c r="AU442" s="8" t="str">
        <f t="shared" si="66"/>
        <v/>
      </c>
      <c r="AW442" s="8" t="str">
        <f t="shared" si="67"/>
        <v/>
      </c>
      <c r="AX442" s="8" t="str">
        <f t="shared" si="68"/>
        <v/>
      </c>
      <c r="AY442" s="8" t="str">
        <f t="shared" si="69"/>
        <v/>
      </c>
    </row>
    <row r="443" spans="1:51" x14ac:dyDescent="0.2">
      <c r="A443" s="13" t="s">
        <v>846</v>
      </c>
      <c r="B443" s="13">
        <v>3</v>
      </c>
      <c r="C443" s="13">
        <v>30873</v>
      </c>
      <c r="D443" s="13">
        <v>2800</v>
      </c>
      <c r="E443" s="13">
        <v>2070</v>
      </c>
      <c r="F443" s="13">
        <v>22</v>
      </c>
      <c r="G443" s="14">
        <v>96.909120000000001</v>
      </c>
      <c r="H443" s="13">
        <v>40809</v>
      </c>
      <c r="I443" s="13"/>
      <c r="J443" s="13"/>
      <c r="K443" s="13"/>
      <c r="L443" s="13">
        <v>44773</v>
      </c>
      <c r="M443" s="13"/>
      <c r="O443" s="8" t="str">
        <f t="shared" si="60"/>
        <v/>
      </c>
      <c r="P443" s="8"/>
      <c r="AO443" s="8" t="str">
        <f t="shared" si="61"/>
        <v/>
      </c>
      <c r="AP443" s="8" t="str">
        <f t="shared" si="62"/>
        <v/>
      </c>
      <c r="AQ443" s="8" t="str">
        <f t="shared" si="63"/>
        <v/>
      </c>
      <c r="AS443" s="8" t="str">
        <f t="shared" si="64"/>
        <v/>
      </c>
      <c r="AT443" s="8" t="str">
        <f t="shared" si="65"/>
        <v/>
      </c>
      <c r="AU443" s="8" t="str">
        <f t="shared" si="66"/>
        <v/>
      </c>
      <c r="AW443" s="8" t="str">
        <f t="shared" si="67"/>
        <v/>
      </c>
      <c r="AX443" s="8" t="str">
        <f t="shared" si="68"/>
        <v/>
      </c>
      <c r="AY443" s="8" t="str">
        <f t="shared" si="69"/>
        <v/>
      </c>
    </row>
    <row r="444" spans="1:51" x14ac:dyDescent="0.2">
      <c r="A444" s="13" t="s">
        <v>847</v>
      </c>
      <c r="B444" s="13">
        <v>3</v>
      </c>
      <c r="C444" s="13">
        <v>9836</v>
      </c>
      <c r="D444" s="13">
        <v>2800</v>
      </c>
      <c r="E444" s="13">
        <v>2070</v>
      </c>
      <c r="F444" s="13">
        <v>25</v>
      </c>
      <c r="G444" s="14">
        <v>110.124</v>
      </c>
      <c r="H444" s="13"/>
      <c r="I444" s="13"/>
      <c r="J444" s="13">
        <v>40809</v>
      </c>
      <c r="K444" s="13"/>
      <c r="L444" s="13">
        <v>44773</v>
      </c>
      <c r="M444" s="13"/>
      <c r="O444" s="8" t="str">
        <f t="shared" si="60"/>
        <v/>
      </c>
      <c r="P444" s="8"/>
      <c r="AO444" s="8" t="str">
        <f t="shared" si="61"/>
        <v/>
      </c>
      <c r="AP444" s="8" t="str">
        <f t="shared" si="62"/>
        <v/>
      </c>
      <c r="AQ444" s="8" t="str">
        <f t="shared" si="63"/>
        <v/>
      </c>
      <c r="AS444" s="8" t="str">
        <f t="shared" si="64"/>
        <v/>
      </c>
      <c r="AT444" s="8" t="str">
        <f t="shared" si="65"/>
        <v/>
      </c>
      <c r="AU444" s="8" t="str">
        <f t="shared" si="66"/>
        <v/>
      </c>
      <c r="AW444" s="8" t="str">
        <f t="shared" si="67"/>
        <v/>
      </c>
      <c r="AX444" s="8" t="str">
        <f t="shared" si="68"/>
        <v/>
      </c>
      <c r="AY444" s="8" t="str">
        <f t="shared" si="69"/>
        <v/>
      </c>
    </row>
    <row r="445" spans="1:51" x14ac:dyDescent="0.2">
      <c r="A445" s="18" t="s">
        <v>657</v>
      </c>
      <c r="B445" s="13"/>
      <c r="C445" s="13"/>
      <c r="D445" s="13"/>
      <c r="E445" s="13"/>
      <c r="F445" s="13"/>
      <c r="G445" s="14"/>
      <c r="H445" s="13"/>
      <c r="I445" s="13"/>
      <c r="J445" s="13"/>
      <c r="K445" s="13"/>
      <c r="L445" s="13"/>
      <c r="M445" s="13"/>
      <c r="O445" s="8" t="str">
        <f t="shared" si="60"/>
        <v/>
      </c>
      <c r="P445" s="8"/>
      <c r="AO445" s="8" t="str">
        <f t="shared" si="61"/>
        <v/>
      </c>
      <c r="AP445" s="8" t="str">
        <f t="shared" si="62"/>
        <v/>
      </c>
      <c r="AQ445" s="8" t="str">
        <f t="shared" si="63"/>
        <v/>
      </c>
      <c r="AS445" s="8" t="str">
        <f t="shared" si="64"/>
        <v/>
      </c>
      <c r="AT445" s="8" t="str">
        <f t="shared" si="65"/>
        <v/>
      </c>
      <c r="AU445" s="8" t="str">
        <f t="shared" si="66"/>
        <v/>
      </c>
      <c r="AW445" s="8" t="str">
        <f t="shared" si="67"/>
        <v/>
      </c>
      <c r="AX445" s="8" t="str">
        <f t="shared" si="68"/>
        <v/>
      </c>
      <c r="AY445" s="8" t="str">
        <f t="shared" si="69"/>
        <v/>
      </c>
    </row>
    <row r="446" spans="1:51" x14ac:dyDescent="0.2">
      <c r="A446" s="13" t="s">
        <v>446</v>
      </c>
      <c r="B446" s="13"/>
      <c r="C446" s="13"/>
      <c r="D446" s="13"/>
      <c r="E446" s="13"/>
      <c r="F446" s="13"/>
      <c r="G446" s="14"/>
      <c r="H446" s="13"/>
      <c r="I446" s="13"/>
      <c r="J446" s="13"/>
      <c r="K446" s="13"/>
      <c r="L446" s="13"/>
      <c r="M446" s="13"/>
      <c r="O446" s="8" t="str">
        <f t="shared" si="60"/>
        <v/>
      </c>
      <c r="P446" s="8"/>
      <c r="AO446" s="8" t="str">
        <f t="shared" si="61"/>
        <v/>
      </c>
      <c r="AP446" s="8" t="str">
        <f t="shared" si="62"/>
        <v/>
      </c>
      <c r="AQ446" s="8" t="str">
        <f t="shared" si="63"/>
        <v/>
      </c>
      <c r="AS446" s="8" t="str">
        <f t="shared" si="64"/>
        <v/>
      </c>
      <c r="AT446" s="8" t="str">
        <f t="shared" si="65"/>
        <v/>
      </c>
      <c r="AU446" s="8" t="str">
        <f t="shared" si="66"/>
        <v/>
      </c>
      <c r="AW446" s="8" t="str">
        <f t="shared" si="67"/>
        <v/>
      </c>
      <c r="AX446" s="8" t="str">
        <f t="shared" si="68"/>
        <v/>
      </c>
      <c r="AY446" s="8" t="str">
        <f t="shared" si="69"/>
        <v/>
      </c>
    </row>
    <row r="447" spans="1:51" x14ac:dyDescent="0.2">
      <c r="A447" s="15" t="s">
        <v>447</v>
      </c>
      <c r="B447" s="15">
        <v>3</v>
      </c>
      <c r="C447" s="15">
        <v>40483</v>
      </c>
      <c r="D447" s="15">
        <v>2800</v>
      </c>
      <c r="E447" s="15">
        <v>2070</v>
      </c>
      <c r="F447" s="13">
        <v>19</v>
      </c>
      <c r="G447" s="14">
        <v>84.27</v>
      </c>
      <c r="H447" s="13"/>
      <c r="I447" s="13"/>
      <c r="J447" s="13"/>
      <c r="K447" s="13"/>
      <c r="L447" s="13"/>
      <c r="M447" s="13"/>
      <c r="O447" s="8" t="str">
        <f t="shared" si="60"/>
        <v/>
      </c>
      <c r="P447" s="8"/>
      <c r="AO447" s="8" t="str">
        <f t="shared" si="61"/>
        <v/>
      </c>
      <c r="AP447" s="8" t="str">
        <f t="shared" si="62"/>
        <v/>
      </c>
      <c r="AQ447" s="8" t="str">
        <f t="shared" si="63"/>
        <v/>
      </c>
      <c r="AS447" s="8" t="str">
        <f t="shared" si="64"/>
        <v/>
      </c>
      <c r="AT447" s="8" t="str">
        <f t="shared" si="65"/>
        <v/>
      </c>
      <c r="AU447" s="8" t="str">
        <f t="shared" si="66"/>
        <v/>
      </c>
      <c r="AW447" s="8" t="str">
        <f t="shared" si="67"/>
        <v/>
      </c>
      <c r="AX447" s="8" t="str">
        <f t="shared" si="68"/>
        <v/>
      </c>
      <c r="AY447" s="8" t="str">
        <f t="shared" si="69"/>
        <v/>
      </c>
    </row>
    <row r="448" spans="1:51" x14ac:dyDescent="0.2">
      <c r="A448" s="13" t="s">
        <v>448</v>
      </c>
      <c r="B448" s="13">
        <v>3</v>
      </c>
      <c r="C448" s="13">
        <v>45206</v>
      </c>
      <c r="D448" s="13">
        <v>3050</v>
      </c>
      <c r="E448" s="13">
        <v>1220</v>
      </c>
      <c r="F448" s="13">
        <v>18</v>
      </c>
      <c r="G448" s="14">
        <v>51.34</v>
      </c>
      <c r="H448" s="13"/>
      <c r="I448" s="13"/>
      <c r="J448" s="13"/>
      <c r="K448" s="13"/>
      <c r="L448" s="13"/>
      <c r="M448" s="13"/>
      <c r="O448" s="8" t="str">
        <f t="shared" si="60"/>
        <v/>
      </c>
      <c r="P448" s="8"/>
      <c r="AO448" s="8" t="str">
        <f t="shared" si="61"/>
        <v/>
      </c>
      <c r="AP448" s="8" t="str">
        <f t="shared" si="62"/>
        <v/>
      </c>
      <c r="AQ448" s="8" t="str">
        <f t="shared" si="63"/>
        <v/>
      </c>
      <c r="AS448" s="8" t="str">
        <f t="shared" si="64"/>
        <v/>
      </c>
      <c r="AT448" s="8" t="str">
        <f t="shared" si="65"/>
        <v/>
      </c>
      <c r="AU448" s="8" t="str">
        <f t="shared" si="66"/>
        <v/>
      </c>
      <c r="AW448" s="8" t="str">
        <f t="shared" si="67"/>
        <v/>
      </c>
      <c r="AX448" s="8" t="str">
        <f t="shared" si="68"/>
        <v/>
      </c>
      <c r="AY448" s="8" t="str">
        <f t="shared" si="69"/>
        <v/>
      </c>
    </row>
    <row r="449" spans="1:51" x14ac:dyDescent="0.2">
      <c r="A449" s="13" t="s">
        <v>804</v>
      </c>
      <c r="B449" s="13">
        <v>3</v>
      </c>
      <c r="C449" s="13">
        <v>59617</v>
      </c>
      <c r="D449" s="13">
        <v>2800</v>
      </c>
      <c r="E449" s="13">
        <v>2070</v>
      </c>
      <c r="F449" s="13">
        <v>19</v>
      </c>
      <c r="G449" s="14">
        <v>84.27</v>
      </c>
      <c r="H449" s="13"/>
      <c r="I449" s="13"/>
      <c r="J449" s="13"/>
      <c r="K449" s="13"/>
      <c r="L449" s="13"/>
      <c r="M449" s="13"/>
      <c r="O449" s="8" t="str">
        <f t="shared" si="60"/>
        <v/>
      </c>
      <c r="P449" s="8"/>
    </row>
    <row r="450" spans="1:51" x14ac:dyDescent="0.2">
      <c r="A450" s="13" t="s">
        <v>449</v>
      </c>
      <c r="B450" s="13">
        <v>3</v>
      </c>
      <c r="C450" s="13">
        <v>18860</v>
      </c>
      <c r="D450" s="13">
        <v>2800</v>
      </c>
      <c r="E450" s="13">
        <v>1030</v>
      </c>
      <c r="F450" s="13">
        <v>8</v>
      </c>
      <c r="G450" s="14">
        <v>18.89</v>
      </c>
      <c r="H450" s="13"/>
      <c r="I450" s="13"/>
      <c r="J450" s="13"/>
      <c r="K450" s="13"/>
      <c r="L450" s="13"/>
      <c r="M450" s="13"/>
      <c r="O450" s="8" t="str">
        <f t="shared" si="60"/>
        <v/>
      </c>
      <c r="P450" s="8"/>
      <c r="AO450" s="8" t="str">
        <f t="shared" si="61"/>
        <v/>
      </c>
      <c r="AP450" s="8" t="str">
        <f t="shared" si="62"/>
        <v/>
      </c>
      <c r="AQ450" s="8" t="str">
        <f t="shared" si="63"/>
        <v/>
      </c>
      <c r="AS450" s="8" t="str">
        <f t="shared" si="64"/>
        <v/>
      </c>
      <c r="AT450" s="8" t="str">
        <f t="shared" si="65"/>
        <v/>
      </c>
      <c r="AU450" s="8" t="str">
        <f t="shared" si="66"/>
        <v/>
      </c>
      <c r="AW450" s="8" t="str">
        <f t="shared" si="67"/>
        <v/>
      </c>
      <c r="AX450" s="8" t="str">
        <f t="shared" si="68"/>
        <v/>
      </c>
      <c r="AY450" s="8" t="str">
        <f t="shared" si="69"/>
        <v/>
      </c>
    </row>
    <row r="451" spans="1:51" x14ac:dyDescent="0.2">
      <c r="A451" s="13" t="s">
        <v>450</v>
      </c>
      <c r="B451" s="13">
        <v>3</v>
      </c>
      <c r="C451" s="13">
        <v>244</v>
      </c>
      <c r="D451" s="13">
        <v>2140</v>
      </c>
      <c r="E451" s="13">
        <v>1030</v>
      </c>
      <c r="F451" s="13">
        <v>4.5</v>
      </c>
      <c r="G451" s="14">
        <v>8.58</v>
      </c>
      <c r="H451" s="13"/>
      <c r="I451" s="13"/>
      <c r="J451" s="13"/>
      <c r="K451" s="13"/>
      <c r="L451" s="13"/>
      <c r="M451" s="13"/>
      <c r="O451" s="8" t="str">
        <f t="shared" si="60"/>
        <v/>
      </c>
      <c r="P451" s="8"/>
      <c r="AO451" s="8" t="str">
        <f t="shared" si="61"/>
        <v/>
      </c>
      <c r="AP451" s="8" t="str">
        <f t="shared" si="62"/>
        <v/>
      </c>
      <c r="AQ451" s="8" t="str">
        <f t="shared" si="63"/>
        <v/>
      </c>
      <c r="AS451" s="8" t="str">
        <f t="shared" si="64"/>
        <v/>
      </c>
      <c r="AT451" s="8" t="str">
        <f t="shared" si="65"/>
        <v/>
      </c>
      <c r="AU451" s="8" t="str">
        <f t="shared" si="66"/>
        <v/>
      </c>
      <c r="AW451" s="8" t="str">
        <f t="shared" si="67"/>
        <v/>
      </c>
      <c r="AX451" s="8" t="str">
        <f t="shared" si="68"/>
        <v/>
      </c>
      <c r="AY451" s="8" t="str">
        <f t="shared" si="69"/>
        <v/>
      </c>
    </row>
    <row r="452" spans="1:51" x14ac:dyDescent="0.2">
      <c r="A452" s="18" t="s">
        <v>658</v>
      </c>
      <c r="B452" s="13"/>
      <c r="C452" s="13"/>
      <c r="D452" s="13"/>
      <c r="E452" s="13"/>
      <c r="F452" s="13"/>
      <c r="G452" s="14"/>
      <c r="H452" s="13"/>
      <c r="I452" s="13"/>
      <c r="J452" s="13"/>
      <c r="K452" s="13"/>
      <c r="L452" s="13"/>
      <c r="M452" s="13"/>
      <c r="O452" s="8" t="str">
        <f t="shared" si="60"/>
        <v/>
      </c>
      <c r="P452" s="8"/>
      <c r="AO452" s="8" t="str">
        <f t="shared" si="61"/>
        <v/>
      </c>
      <c r="AP452" s="8" t="str">
        <f t="shared" si="62"/>
        <v/>
      </c>
      <c r="AQ452" s="8" t="str">
        <f t="shared" si="63"/>
        <v/>
      </c>
      <c r="AS452" s="8" t="str">
        <f t="shared" si="64"/>
        <v/>
      </c>
      <c r="AT452" s="8" t="str">
        <f t="shared" si="65"/>
        <v/>
      </c>
      <c r="AU452" s="8" t="str">
        <f t="shared" si="66"/>
        <v/>
      </c>
      <c r="AW452" s="8" t="str">
        <f t="shared" si="67"/>
        <v/>
      </c>
      <c r="AX452" s="8" t="str">
        <f t="shared" si="68"/>
        <v/>
      </c>
      <c r="AY452" s="8" t="str">
        <f t="shared" si="69"/>
        <v/>
      </c>
    </row>
    <row r="453" spans="1:51" x14ac:dyDescent="0.2">
      <c r="A453" s="15" t="s">
        <v>104</v>
      </c>
      <c r="B453" s="15"/>
      <c r="C453" s="15"/>
      <c r="D453" s="15"/>
      <c r="E453" s="15"/>
      <c r="F453" s="13"/>
      <c r="G453" s="14"/>
      <c r="H453" s="13"/>
      <c r="I453" s="13"/>
      <c r="J453" s="13"/>
      <c r="K453" s="13"/>
      <c r="L453" s="13"/>
      <c r="M453" s="13"/>
      <c r="O453" s="8" t="str">
        <f t="shared" si="60"/>
        <v/>
      </c>
      <c r="P453" s="8"/>
      <c r="AO453" s="8" t="str">
        <f t="shared" si="61"/>
        <v/>
      </c>
      <c r="AP453" s="8" t="str">
        <f t="shared" si="62"/>
        <v/>
      </c>
      <c r="AQ453" s="8" t="str">
        <f t="shared" si="63"/>
        <v/>
      </c>
      <c r="AS453" s="8" t="str">
        <f t="shared" si="64"/>
        <v/>
      </c>
      <c r="AT453" s="8" t="str">
        <f t="shared" si="65"/>
        <v/>
      </c>
      <c r="AU453" s="8" t="str">
        <f t="shared" si="66"/>
        <v/>
      </c>
      <c r="AW453" s="8" t="str">
        <f t="shared" si="67"/>
        <v/>
      </c>
      <c r="AX453" s="8" t="str">
        <f t="shared" si="68"/>
        <v/>
      </c>
      <c r="AY453" s="8" t="str">
        <f t="shared" si="69"/>
        <v/>
      </c>
    </row>
    <row r="454" spans="1:51" x14ac:dyDescent="0.2">
      <c r="A454" s="13" t="s">
        <v>850</v>
      </c>
      <c r="B454" s="13">
        <v>1</v>
      </c>
      <c r="C454" s="13">
        <v>411</v>
      </c>
      <c r="D454" s="13">
        <v>1250</v>
      </c>
      <c r="E454" s="13">
        <v>2500</v>
      </c>
      <c r="F454" s="13">
        <v>16</v>
      </c>
      <c r="G454" s="14">
        <v>23</v>
      </c>
      <c r="H454" s="13"/>
      <c r="I454" s="13"/>
      <c r="J454" s="13"/>
      <c r="K454" s="13"/>
      <c r="L454" s="13"/>
      <c r="M454" s="13"/>
      <c r="O454" s="8" t="str">
        <f t="shared" si="60"/>
        <v/>
      </c>
      <c r="P454" s="8"/>
      <c r="AO454" s="8" t="str">
        <f t="shared" si="61"/>
        <v/>
      </c>
      <c r="AP454" s="8" t="str">
        <f t="shared" si="62"/>
        <v/>
      </c>
      <c r="AQ454" s="8" t="str">
        <f t="shared" si="63"/>
        <v/>
      </c>
      <c r="AS454" s="8" t="str">
        <f t="shared" si="64"/>
        <v/>
      </c>
      <c r="AT454" s="8" t="str">
        <f t="shared" si="65"/>
        <v/>
      </c>
      <c r="AU454" s="8" t="str">
        <f t="shared" si="66"/>
        <v/>
      </c>
      <c r="AW454" s="8" t="str">
        <f t="shared" si="67"/>
        <v/>
      </c>
      <c r="AX454" s="8" t="str">
        <f t="shared" si="68"/>
        <v/>
      </c>
      <c r="AY454" s="8" t="str">
        <f t="shared" si="69"/>
        <v/>
      </c>
    </row>
    <row r="455" spans="1:51" x14ac:dyDescent="0.2">
      <c r="A455" s="13" t="s">
        <v>848</v>
      </c>
      <c r="B455" s="13">
        <v>1</v>
      </c>
      <c r="C455" s="13">
        <v>7406</v>
      </c>
      <c r="D455" s="13">
        <v>1250</v>
      </c>
      <c r="E455" s="13">
        <v>2500</v>
      </c>
      <c r="F455" s="13">
        <v>18</v>
      </c>
      <c r="G455" s="14">
        <v>25.874999999999996</v>
      </c>
      <c r="H455" s="13"/>
      <c r="I455" s="13"/>
      <c r="J455" s="13"/>
      <c r="K455" s="13"/>
      <c r="L455" s="13"/>
      <c r="M455" s="13"/>
      <c r="O455" s="8" t="str">
        <f t="shared" si="60"/>
        <v/>
      </c>
      <c r="P455" s="8"/>
      <c r="AO455" s="8" t="str">
        <f t="shared" si="61"/>
        <v/>
      </c>
      <c r="AP455" s="8" t="str">
        <f t="shared" si="62"/>
        <v/>
      </c>
      <c r="AQ455" s="8" t="str">
        <f t="shared" si="63"/>
        <v/>
      </c>
      <c r="AS455" s="8" t="str">
        <f t="shared" si="64"/>
        <v/>
      </c>
      <c r="AT455" s="8" t="str">
        <f t="shared" si="65"/>
        <v/>
      </c>
      <c r="AU455" s="8" t="str">
        <f t="shared" si="66"/>
        <v/>
      </c>
      <c r="AW455" s="8" t="str">
        <f t="shared" si="67"/>
        <v/>
      </c>
      <c r="AX455" s="8" t="str">
        <f t="shared" si="68"/>
        <v/>
      </c>
      <c r="AY455" s="8" t="str">
        <f t="shared" si="69"/>
        <v/>
      </c>
    </row>
    <row r="456" spans="1:51" x14ac:dyDescent="0.2">
      <c r="A456" s="13" t="s">
        <v>849</v>
      </c>
      <c r="B456" s="13">
        <v>1</v>
      </c>
      <c r="C456" s="13">
        <v>44312</v>
      </c>
      <c r="D456" s="13">
        <v>1250</v>
      </c>
      <c r="E456" s="13">
        <v>2500</v>
      </c>
      <c r="F456" s="13">
        <v>25</v>
      </c>
      <c r="G456" s="14">
        <v>32.81</v>
      </c>
      <c r="H456" s="13"/>
      <c r="I456" s="13"/>
      <c r="J456" s="13"/>
      <c r="K456" s="13"/>
      <c r="L456" s="13"/>
      <c r="M456" s="13"/>
      <c r="O456" s="8" t="str">
        <f t="shared" ref="O456:O522" si="70">IF(N456&gt;25,"PAZI","")</f>
        <v/>
      </c>
      <c r="P456" s="8"/>
    </row>
    <row r="457" spans="1:51" x14ac:dyDescent="0.2">
      <c r="A457" s="18" t="s">
        <v>659</v>
      </c>
      <c r="B457" s="13"/>
      <c r="C457" s="13"/>
      <c r="D457" s="13"/>
      <c r="E457" s="13"/>
      <c r="F457" s="13"/>
      <c r="G457" s="14"/>
      <c r="H457" s="13"/>
      <c r="I457" s="13"/>
      <c r="J457" s="13"/>
      <c r="K457" s="13"/>
      <c r="L457" s="13"/>
      <c r="M457" s="13"/>
      <c r="O457" s="8" t="str">
        <f t="shared" si="70"/>
        <v/>
      </c>
      <c r="P457" s="8"/>
      <c r="AO457" s="8" t="str">
        <f t="shared" si="61"/>
        <v/>
      </c>
      <c r="AP457" s="8" t="str">
        <f t="shared" si="62"/>
        <v/>
      </c>
      <c r="AQ457" s="8" t="str">
        <f t="shared" si="63"/>
        <v/>
      </c>
      <c r="AS457" s="8" t="str">
        <f t="shared" si="64"/>
        <v/>
      </c>
      <c r="AT457" s="8" t="str">
        <f t="shared" si="65"/>
        <v/>
      </c>
      <c r="AU457" s="8" t="str">
        <f t="shared" si="66"/>
        <v/>
      </c>
      <c r="AW457" s="8" t="str">
        <f t="shared" si="67"/>
        <v/>
      </c>
      <c r="AX457" s="8" t="str">
        <f t="shared" si="68"/>
        <v/>
      </c>
      <c r="AY457" s="8" t="str">
        <f t="shared" si="69"/>
        <v/>
      </c>
    </row>
    <row r="458" spans="1:51" x14ac:dyDescent="0.2">
      <c r="A458" s="15" t="s">
        <v>454</v>
      </c>
      <c r="B458" s="15"/>
      <c r="C458" s="15"/>
      <c r="D458" s="15"/>
      <c r="E458" s="15"/>
      <c r="F458" s="13"/>
      <c r="G458" s="14"/>
      <c r="H458" s="13"/>
      <c r="I458" s="13"/>
      <c r="J458" s="13"/>
      <c r="K458" s="13"/>
      <c r="L458" s="13"/>
      <c r="M458" s="13"/>
      <c r="O458" s="8" t="str">
        <f t="shared" si="70"/>
        <v/>
      </c>
      <c r="P458" s="8"/>
      <c r="AO458" s="8" t="str">
        <f t="shared" si="61"/>
        <v/>
      </c>
      <c r="AP458" s="8" t="str">
        <f t="shared" si="62"/>
        <v/>
      </c>
      <c r="AQ458" s="8" t="str">
        <f t="shared" si="63"/>
        <v/>
      </c>
      <c r="AS458" s="8" t="str">
        <f t="shared" si="64"/>
        <v/>
      </c>
      <c r="AT458" s="8" t="str">
        <f t="shared" si="65"/>
        <v/>
      </c>
      <c r="AU458" s="8" t="str">
        <f t="shared" si="66"/>
        <v/>
      </c>
      <c r="AW458" s="8" t="str">
        <f t="shared" si="67"/>
        <v/>
      </c>
      <c r="AX458" s="8" t="str">
        <f t="shared" si="68"/>
        <v/>
      </c>
      <c r="AY458" s="8" t="str">
        <f t="shared" si="69"/>
        <v/>
      </c>
    </row>
    <row r="459" spans="1:51" x14ac:dyDescent="0.2">
      <c r="A459" s="15" t="s">
        <v>451</v>
      </c>
      <c r="B459" s="15">
        <v>3</v>
      </c>
      <c r="C459" s="15">
        <v>22773</v>
      </c>
      <c r="D459" s="15">
        <v>2500</v>
      </c>
      <c r="E459" s="15">
        <v>1250</v>
      </c>
      <c r="F459" s="13">
        <v>10</v>
      </c>
      <c r="G459" s="14"/>
      <c r="H459" s="13"/>
      <c r="I459" s="13"/>
      <c r="J459" s="13"/>
      <c r="K459" s="13"/>
      <c r="L459" s="13"/>
      <c r="M459" s="13"/>
      <c r="O459" s="8" t="str">
        <f t="shared" si="70"/>
        <v/>
      </c>
      <c r="P459" s="8"/>
      <c r="AO459" s="8" t="str">
        <f t="shared" si="61"/>
        <v/>
      </c>
      <c r="AP459" s="8" t="str">
        <f t="shared" si="62"/>
        <v/>
      </c>
      <c r="AQ459" s="8" t="str">
        <f t="shared" si="63"/>
        <v/>
      </c>
      <c r="AS459" s="8" t="str">
        <f t="shared" si="64"/>
        <v/>
      </c>
      <c r="AT459" s="8" t="str">
        <f t="shared" si="65"/>
        <v/>
      </c>
      <c r="AU459" s="8" t="str">
        <f t="shared" si="66"/>
        <v/>
      </c>
      <c r="AW459" s="8" t="str">
        <f t="shared" si="67"/>
        <v/>
      </c>
      <c r="AX459" s="8" t="str">
        <f t="shared" si="68"/>
        <v/>
      </c>
      <c r="AY459" s="8" t="str">
        <f t="shared" si="69"/>
        <v/>
      </c>
    </row>
    <row r="460" spans="1:51" x14ac:dyDescent="0.2">
      <c r="A460" s="13" t="s">
        <v>229</v>
      </c>
      <c r="B460" s="13">
        <v>3</v>
      </c>
      <c r="C460" s="13">
        <v>23570</v>
      </c>
      <c r="D460" s="13">
        <v>2500</v>
      </c>
      <c r="E460" s="13">
        <v>1250</v>
      </c>
      <c r="F460" s="13">
        <v>12</v>
      </c>
      <c r="G460" s="14">
        <v>22.5</v>
      </c>
      <c r="H460" s="13"/>
      <c r="I460" s="13"/>
      <c r="J460" s="13"/>
      <c r="K460" s="13"/>
      <c r="L460" s="13"/>
      <c r="M460" s="13"/>
      <c r="O460" s="8" t="str">
        <f t="shared" si="70"/>
        <v/>
      </c>
      <c r="P460" s="8"/>
      <c r="AO460" s="8" t="str">
        <f t="shared" si="61"/>
        <v/>
      </c>
      <c r="AP460" s="8" t="str">
        <f t="shared" si="62"/>
        <v/>
      </c>
      <c r="AQ460" s="8" t="str">
        <f t="shared" si="63"/>
        <v/>
      </c>
      <c r="AS460" s="8" t="str">
        <f t="shared" si="64"/>
        <v/>
      </c>
      <c r="AT460" s="8" t="str">
        <f t="shared" si="65"/>
        <v/>
      </c>
      <c r="AU460" s="8" t="str">
        <f t="shared" si="66"/>
        <v/>
      </c>
      <c r="AW460" s="8" t="str">
        <f t="shared" si="67"/>
        <v/>
      </c>
      <c r="AX460" s="8" t="str">
        <f t="shared" si="68"/>
        <v/>
      </c>
      <c r="AY460" s="8" t="str">
        <f t="shared" si="69"/>
        <v/>
      </c>
    </row>
    <row r="461" spans="1:51" x14ac:dyDescent="0.2">
      <c r="A461" s="13" t="s">
        <v>230</v>
      </c>
      <c r="B461" s="13">
        <v>3</v>
      </c>
      <c r="C461" s="13">
        <v>20842</v>
      </c>
      <c r="D461" s="13">
        <v>2500</v>
      </c>
      <c r="E461" s="13">
        <v>1250</v>
      </c>
      <c r="F461" s="13">
        <v>15</v>
      </c>
      <c r="G461" s="14">
        <v>28.125</v>
      </c>
      <c r="H461" s="13"/>
      <c r="I461" s="13"/>
      <c r="J461" s="13"/>
      <c r="K461" s="13"/>
      <c r="L461" s="13"/>
      <c r="M461" s="13"/>
      <c r="O461" s="8" t="str">
        <f t="shared" si="70"/>
        <v/>
      </c>
      <c r="P461" s="8"/>
      <c r="AO461" s="8" t="str">
        <f t="shared" si="61"/>
        <v/>
      </c>
      <c r="AP461" s="8" t="str">
        <f t="shared" si="62"/>
        <v/>
      </c>
      <c r="AQ461" s="8" t="str">
        <f t="shared" si="63"/>
        <v/>
      </c>
      <c r="AS461" s="8" t="str">
        <f t="shared" si="64"/>
        <v/>
      </c>
      <c r="AT461" s="8" t="str">
        <f t="shared" si="65"/>
        <v/>
      </c>
      <c r="AU461" s="8" t="str">
        <f t="shared" si="66"/>
        <v/>
      </c>
      <c r="AW461" s="8" t="str">
        <f t="shared" si="67"/>
        <v/>
      </c>
      <c r="AX461" s="8" t="str">
        <f t="shared" si="68"/>
        <v/>
      </c>
      <c r="AY461" s="8" t="str">
        <f t="shared" si="69"/>
        <v/>
      </c>
    </row>
    <row r="462" spans="1:51" x14ac:dyDescent="0.2">
      <c r="A462" s="13" t="s">
        <v>231</v>
      </c>
      <c r="B462" s="13">
        <v>3</v>
      </c>
      <c r="C462" s="13">
        <v>20843</v>
      </c>
      <c r="D462" s="13">
        <v>2500</v>
      </c>
      <c r="E462" s="13">
        <v>1250</v>
      </c>
      <c r="F462" s="13">
        <v>18</v>
      </c>
      <c r="G462" s="14">
        <v>33.75</v>
      </c>
      <c r="H462" s="13"/>
      <c r="I462" s="13"/>
      <c r="J462" s="13"/>
      <c r="K462" s="13"/>
      <c r="L462" s="13"/>
      <c r="M462" s="13"/>
      <c r="O462" s="8" t="str">
        <f t="shared" si="70"/>
        <v/>
      </c>
      <c r="P462" s="8"/>
      <c r="AO462" s="8" t="str">
        <f t="shared" si="61"/>
        <v/>
      </c>
      <c r="AP462" s="8" t="str">
        <f t="shared" si="62"/>
        <v/>
      </c>
      <c r="AQ462" s="8" t="str">
        <f t="shared" si="63"/>
        <v/>
      </c>
      <c r="AS462" s="8" t="str">
        <f t="shared" si="64"/>
        <v/>
      </c>
      <c r="AT462" s="8" t="str">
        <f t="shared" si="65"/>
        <v/>
      </c>
      <c r="AU462" s="8" t="str">
        <f t="shared" si="66"/>
        <v/>
      </c>
      <c r="AW462" s="8" t="str">
        <f t="shared" si="67"/>
        <v/>
      </c>
      <c r="AX462" s="8" t="str">
        <f t="shared" si="68"/>
        <v/>
      </c>
      <c r="AY462" s="8" t="str">
        <f t="shared" si="69"/>
        <v/>
      </c>
    </row>
    <row r="463" spans="1:51" x14ac:dyDescent="0.2">
      <c r="A463" s="13" t="s">
        <v>232</v>
      </c>
      <c r="B463" s="13">
        <v>3</v>
      </c>
      <c r="C463" s="13">
        <v>20844</v>
      </c>
      <c r="D463" s="13">
        <v>2500</v>
      </c>
      <c r="E463" s="13">
        <v>1250</v>
      </c>
      <c r="F463" s="13">
        <v>22</v>
      </c>
      <c r="G463" s="14">
        <v>41.25</v>
      </c>
      <c r="H463" s="13"/>
      <c r="I463" s="13"/>
      <c r="J463" s="13"/>
      <c r="K463" s="13"/>
      <c r="L463" s="13"/>
      <c r="M463" s="13"/>
      <c r="O463" s="8" t="str">
        <f t="shared" si="70"/>
        <v/>
      </c>
      <c r="P463" s="8"/>
      <c r="AO463" s="8" t="str">
        <f t="shared" si="61"/>
        <v/>
      </c>
      <c r="AP463" s="8" t="str">
        <f t="shared" si="62"/>
        <v/>
      </c>
      <c r="AQ463" s="8" t="str">
        <f t="shared" si="63"/>
        <v/>
      </c>
      <c r="AS463" s="8" t="str">
        <f t="shared" si="64"/>
        <v/>
      </c>
      <c r="AT463" s="8" t="str">
        <f t="shared" si="65"/>
        <v/>
      </c>
      <c r="AU463" s="8" t="str">
        <f t="shared" si="66"/>
        <v/>
      </c>
      <c r="AW463" s="8" t="str">
        <f t="shared" si="67"/>
        <v/>
      </c>
      <c r="AX463" s="8" t="str">
        <f t="shared" si="68"/>
        <v/>
      </c>
      <c r="AY463" s="8" t="str">
        <f t="shared" si="69"/>
        <v/>
      </c>
    </row>
    <row r="464" spans="1:51" x14ac:dyDescent="0.2">
      <c r="A464" s="13" t="s">
        <v>452</v>
      </c>
      <c r="B464" s="13">
        <v>3</v>
      </c>
      <c r="C464" s="13">
        <v>40206</v>
      </c>
      <c r="D464" s="13">
        <v>2500</v>
      </c>
      <c r="E464" s="13">
        <v>1250</v>
      </c>
      <c r="F464" s="13">
        <v>25</v>
      </c>
      <c r="G464" s="14"/>
      <c r="H464" s="13"/>
      <c r="I464" s="13"/>
      <c r="J464" s="13"/>
      <c r="K464" s="13"/>
      <c r="L464" s="13"/>
      <c r="M464" s="13"/>
      <c r="O464" s="8" t="str">
        <f t="shared" si="70"/>
        <v/>
      </c>
      <c r="P464" s="8"/>
      <c r="AO464" s="8" t="str">
        <f t="shared" si="61"/>
        <v/>
      </c>
      <c r="AP464" s="8" t="str">
        <f t="shared" si="62"/>
        <v/>
      </c>
      <c r="AQ464" s="8" t="str">
        <f t="shared" si="63"/>
        <v/>
      </c>
      <c r="AS464" s="8" t="str">
        <f t="shared" si="64"/>
        <v/>
      </c>
      <c r="AT464" s="8" t="str">
        <f t="shared" si="65"/>
        <v/>
      </c>
      <c r="AU464" s="8" t="str">
        <f t="shared" si="66"/>
        <v/>
      </c>
      <c r="AW464" s="8" t="str">
        <f t="shared" si="67"/>
        <v/>
      </c>
      <c r="AX464" s="8" t="str">
        <f t="shared" si="68"/>
        <v/>
      </c>
      <c r="AY464" s="8" t="str">
        <f t="shared" si="69"/>
        <v/>
      </c>
    </row>
    <row r="465" spans="1:51" x14ac:dyDescent="0.2">
      <c r="A465" s="18" t="s">
        <v>660</v>
      </c>
      <c r="B465" s="13"/>
      <c r="C465" s="13"/>
      <c r="D465" s="13"/>
      <c r="E465" s="13"/>
      <c r="F465" s="13"/>
      <c r="G465" s="14"/>
      <c r="H465" s="13"/>
      <c r="I465" s="13"/>
      <c r="J465" s="13"/>
      <c r="K465" s="13"/>
      <c r="L465" s="13"/>
      <c r="M465" s="13"/>
      <c r="O465" s="8" t="str">
        <f t="shared" si="70"/>
        <v/>
      </c>
      <c r="P465" s="8"/>
      <c r="AO465" s="8" t="str">
        <f t="shared" si="61"/>
        <v/>
      </c>
      <c r="AP465" s="8" t="str">
        <f t="shared" si="62"/>
        <v/>
      </c>
      <c r="AQ465" s="8" t="str">
        <f t="shared" si="63"/>
        <v/>
      </c>
      <c r="AS465" s="8" t="str">
        <f t="shared" si="64"/>
        <v/>
      </c>
      <c r="AT465" s="8" t="str">
        <f t="shared" si="65"/>
        <v/>
      </c>
      <c r="AU465" s="8" t="str">
        <f t="shared" si="66"/>
        <v/>
      </c>
      <c r="AW465" s="8" t="str">
        <f t="shared" si="67"/>
        <v/>
      </c>
      <c r="AX465" s="8" t="str">
        <f t="shared" si="68"/>
        <v/>
      </c>
      <c r="AY465" s="8" t="str">
        <f t="shared" si="69"/>
        <v/>
      </c>
    </row>
    <row r="466" spans="1:51" x14ac:dyDescent="0.2">
      <c r="A466" s="13" t="s">
        <v>455</v>
      </c>
      <c r="B466" s="13"/>
      <c r="C466" s="13"/>
      <c r="D466" s="13"/>
      <c r="E466" s="13"/>
      <c r="F466" s="13"/>
      <c r="G466" s="14"/>
      <c r="H466" s="13"/>
      <c r="I466" s="13"/>
      <c r="J466" s="13"/>
      <c r="K466" s="13"/>
      <c r="L466" s="13"/>
      <c r="M466" s="13"/>
      <c r="O466" s="8" t="str">
        <f t="shared" si="70"/>
        <v/>
      </c>
      <c r="P466" s="8"/>
      <c r="AO466" s="8" t="str">
        <f t="shared" si="61"/>
        <v/>
      </c>
      <c r="AP466" s="8" t="str">
        <f t="shared" si="62"/>
        <v/>
      </c>
      <c r="AQ466" s="8" t="str">
        <f t="shared" si="63"/>
        <v/>
      </c>
      <c r="AS466" s="8" t="str">
        <f t="shared" si="64"/>
        <v/>
      </c>
      <c r="AT466" s="8" t="str">
        <f t="shared" si="65"/>
        <v/>
      </c>
      <c r="AU466" s="8" t="str">
        <f t="shared" si="66"/>
        <v/>
      </c>
      <c r="AW466" s="8" t="str">
        <f t="shared" si="67"/>
        <v/>
      </c>
      <c r="AX466" s="8" t="str">
        <f t="shared" si="68"/>
        <v/>
      </c>
      <c r="AY466" s="8" t="str">
        <f t="shared" si="69"/>
        <v/>
      </c>
    </row>
    <row r="467" spans="1:51" x14ac:dyDescent="0.2">
      <c r="A467" s="15" t="s">
        <v>233</v>
      </c>
      <c r="B467" s="15">
        <v>3</v>
      </c>
      <c r="C467" s="15">
        <v>20845</v>
      </c>
      <c r="D467" s="13">
        <v>2500</v>
      </c>
      <c r="E467" s="15">
        <v>675</v>
      </c>
      <c r="F467" s="13">
        <v>12</v>
      </c>
      <c r="G467" s="14">
        <v>12.146000000000001</v>
      </c>
      <c r="H467" s="13"/>
      <c r="I467" s="13"/>
      <c r="J467" s="13"/>
      <c r="K467" s="13"/>
      <c r="L467" s="13"/>
      <c r="M467" s="13"/>
      <c r="O467" s="8" t="str">
        <f t="shared" si="70"/>
        <v/>
      </c>
      <c r="P467" s="8"/>
      <c r="AO467" s="8" t="str">
        <f t="shared" si="61"/>
        <v/>
      </c>
      <c r="AP467" s="8" t="str">
        <f t="shared" si="62"/>
        <v/>
      </c>
      <c r="AQ467" s="8" t="str">
        <f t="shared" si="63"/>
        <v/>
      </c>
      <c r="AS467" s="8" t="str">
        <f t="shared" si="64"/>
        <v/>
      </c>
      <c r="AT467" s="8" t="str">
        <f t="shared" si="65"/>
        <v/>
      </c>
      <c r="AU467" s="8" t="str">
        <f t="shared" si="66"/>
        <v/>
      </c>
      <c r="AW467" s="8" t="str">
        <f t="shared" si="67"/>
        <v/>
      </c>
      <c r="AX467" s="8" t="str">
        <f t="shared" si="68"/>
        <v/>
      </c>
      <c r="AY467" s="8" t="str">
        <f t="shared" si="69"/>
        <v/>
      </c>
    </row>
    <row r="468" spans="1:51" x14ac:dyDescent="0.2">
      <c r="A468" s="15" t="s">
        <v>234</v>
      </c>
      <c r="B468" s="15">
        <v>3</v>
      </c>
      <c r="C468" s="15">
        <v>20846</v>
      </c>
      <c r="D468" s="13">
        <v>2500</v>
      </c>
      <c r="E468" s="15">
        <v>675</v>
      </c>
      <c r="F468" s="13">
        <v>15</v>
      </c>
      <c r="G468" s="14">
        <v>15.183</v>
      </c>
      <c r="H468" s="13"/>
      <c r="I468" s="13"/>
      <c r="J468" s="13"/>
      <c r="K468" s="13"/>
      <c r="L468" s="13"/>
      <c r="M468" s="13"/>
      <c r="O468" s="8" t="str">
        <f t="shared" si="70"/>
        <v/>
      </c>
      <c r="P468" s="8"/>
      <c r="AO468" s="8" t="str">
        <f t="shared" si="61"/>
        <v/>
      </c>
      <c r="AP468" s="8" t="str">
        <f t="shared" si="62"/>
        <v/>
      </c>
      <c r="AQ468" s="8" t="str">
        <f t="shared" si="63"/>
        <v/>
      </c>
      <c r="AS468" s="8" t="str">
        <f t="shared" si="64"/>
        <v/>
      </c>
      <c r="AT468" s="8" t="str">
        <f t="shared" si="65"/>
        <v/>
      </c>
      <c r="AU468" s="8" t="str">
        <f t="shared" si="66"/>
        <v/>
      </c>
      <c r="AW468" s="8" t="str">
        <f t="shared" si="67"/>
        <v/>
      </c>
      <c r="AX468" s="8" t="str">
        <f t="shared" si="68"/>
        <v/>
      </c>
      <c r="AY468" s="8" t="str">
        <f t="shared" si="69"/>
        <v/>
      </c>
    </row>
    <row r="469" spans="1:51" x14ac:dyDescent="0.2">
      <c r="A469" s="15" t="s">
        <v>235</v>
      </c>
      <c r="B469" s="15">
        <v>3</v>
      </c>
      <c r="C469" s="15">
        <v>22875</v>
      </c>
      <c r="D469" s="13">
        <v>2500</v>
      </c>
      <c r="E469" s="15">
        <v>1250</v>
      </c>
      <c r="F469" s="13">
        <v>15</v>
      </c>
      <c r="G469" s="14">
        <v>28.125</v>
      </c>
      <c r="H469" s="13"/>
      <c r="I469" s="13"/>
      <c r="J469" s="13"/>
      <c r="K469" s="13"/>
      <c r="L469" s="13"/>
      <c r="M469" s="13"/>
      <c r="O469" s="8" t="str">
        <f t="shared" si="70"/>
        <v/>
      </c>
      <c r="P469" s="8"/>
      <c r="AO469" s="8" t="str">
        <f t="shared" si="61"/>
        <v/>
      </c>
      <c r="AP469" s="8" t="str">
        <f t="shared" si="62"/>
        <v/>
      </c>
      <c r="AQ469" s="8" t="str">
        <f t="shared" si="63"/>
        <v/>
      </c>
      <c r="AS469" s="8" t="str">
        <f t="shared" si="64"/>
        <v/>
      </c>
      <c r="AT469" s="8" t="str">
        <f t="shared" si="65"/>
        <v/>
      </c>
      <c r="AU469" s="8" t="str">
        <f t="shared" si="66"/>
        <v/>
      </c>
      <c r="AW469" s="8" t="str">
        <f t="shared" si="67"/>
        <v/>
      </c>
      <c r="AX469" s="8" t="str">
        <f t="shared" si="68"/>
        <v/>
      </c>
      <c r="AY469" s="8" t="str">
        <f t="shared" si="69"/>
        <v/>
      </c>
    </row>
    <row r="470" spans="1:51" x14ac:dyDescent="0.2">
      <c r="A470" s="15" t="s">
        <v>236</v>
      </c>
      <c r="B470" s="15">
        <v>3</v>
      </c>
      <c r="C470" s="15">
        <v>20847</v>
      </c>
      <c r="D470" s="13">
        <v>2500</v>
      </c>
      <c r="E470" s="15">
        <v>675</v>
      </c>
      <c r="F470" s="13">
        <v>18</v>
      </c>
      <c r="G470" s="14">
        <v>18.216999999999999</v>
      </c>
      <c r="H470" s="13"/>
      <c r="I470" s="13"/>
      <c r="J470" s="13"/>
      <c r="K470" s="13"/>
      <c r="L470" s="13"/>
      <c r="M470" s="13"/>
      <c r="O470" s="8" t="str">
        <f t="shared" si="70"/>
        <v/>
      </c>
      <c r="P470" s="8"/>
      <c r="AO470" s="8" t="str">
        <f t="shared" ref="AO470:AO537" si="71">IF(W470&lt;&gt;"",O470,"")</f>
        <v/>
      </c>
      <c r="AP470" s="8" t="str">
        <f t="shared" ref="AP470:AP537" si="72">IF(W470&lt;&gt;"",V470,"")</f>
        <v/>
      </c>
      <c r="AQ470" s="8" t="str">
        <f t="shared" ref="AQ470:AQ537" si="73">IF(W470&lt;&gt;"",W470,"")</f>
        <v/>
      </c>
      <c r="AS470" s="8" t="str">
        <f t="shared" ref="AS470:AS537" si="74">IF(Y470&lt;&gt;"",O470,"")</f>
        <v/>
      </c>
      <c r="AT470" s="8" t="str">
        <f t="shared" ref="AT470:AT537" si="75">IF(Y470&lt;&gt;"",X470,"")</f>
        <v/>
      </c>
      <c r="AU470" s="8" t="str">
        <f t="shared" ref="AU470:AU537" si="76">IF(Y470&lt;&gt;"",Y470,"")</f>
        <v/>
      </c>
      <c r="AW470" s="8" t="str">
        <f t="shared" ref="AW470:AW537" si="77">IF(AA470&lt;&gt;"",O470,"")</f>
        <v/>
      </c>
      <c r="AX470" s="8" t="str">
        <f t="shared" ref="AX470:AX537" si="78">IF(AA470&lt;&gt;"",Z470,"")</f>
        <v/>
      </c>
      <c r="AY470" s="8" t="str">
        <f t="shared" ref="AY470:AY537" si="79">IF(AA470&lt;&gt;"",AA470,"")</f>
        <v/>
      </c>
    </row>
    <row r="471" spans="1:51" x14ac:dyDescent="0.2">
      <c r="A471" s="15" t="s">
        <v>453</v>
      </c>
      <c r="B471" s="15">
        <v>3</v>
      </c>
      <c r="C471" s="15">
        <v>55961</v>
      </c>
      <c r="D471" s="13">
        <v>2500</v>
      </c>
      <c r="E471" s="15">
        <v>1250</v>
      </c>
      <c r="F471" s="13">
        <v>18</v>
      </c>
      <c r="G471" s="14"/>
      <c r="H471" s="13"/>
      <c r="I471" s="13"/>
      <c r="J471" s="13"/>
      <c r="K471" s="13"/>
      <c r="L471" s="13"/>
      <c r="M471" s="13"/>
      <c r="O471" s="8" t="str">
        <f t="shared" si="70"/>
        <v/>
      </c>
      <c r="P471" s="8"/>
      <c r="AO471" s="8" t="str">
        <f t="shared" si="71"/>
        <v/>
      </c>
      <c r="AP471" s="8" t="str">
        <f t="shared" si="72"/>
        <v/>
      </c>
      <c r="AQ471" s="8" t="str">
        <f t="shared" si="73"/>
        <v/>
      </c>
      <c r="AS471" s="8" t="str">
        <f t="shared" si="74"/>
        <v/>
      </c>
      <c r="AT471" s="8" t="str">
        <f t="shared" si="75"/>
        <v/>
      </c>
      <c r="AU471" s="8" t="str">
        <f t="shared" si="76"/>
        <v/>
      </c>
      <c r="AW471" s="8" t="str">
        <f t="shared" si="77"/>
        <v/>
      </c>
      <c r="AX471" s="8" t="str">
        <f t="shared" si="78"/>
        <v/>
      </c>
      <c r="AY471" s="8" t="str">
        <f t="shared" si="79"/>
        <v/>
      </c>
    </row>
    <row r="472" spans="1:51" x14ac:dyDescent="0.2">
      <c r="A472" s="15" t="s">
        <v>237</v>
      </c>
      <c r="B472" s="15">
        <v>3</v>
      </c>
      <c r="C472" s="15">
        <v>20848</v>
      </c>
      <c r="D472" s="13">
        <v>2500</v>
      </c>
      <c r="E472" s="15">
        <v>675</v>
      </c>
      <c r="F472" s="13">
        <v>22</v>
      </c>
      <c r="G472" s="14">
        <v>22.268000000000001</v>
      </c>
      <c r="H472" s="13"/>
      <c r="I472" s="13"/>
      <c r="J472" s="13"/>
      <c r="K472" s="13"/>
      <c r="L472" s="13"/>
      <c r="M472" s="13"/>
      <c r="O472" s="8" t="str">
        <f t="shared" si="70"/>
        <v/>
      </c>
      <c r="P472" s="8"/>
      <c r="AO472" s="8" t="str">
        <f t="shared" si="71"/>
        <v/>
      </c>
      <c r="AP472" s="8" t="str">
        <f t="shared" si="72"/>
        <v/>
      </c>
      <c r="AQ472" s="8" t="str">
        <f t="shared" si="73"/>
        <v/>
      </c>
      <c r="AS472" s="8" t="str">
        <f t="shared" si="74"/>
        <v/>
      </c>
      <c r="AT472" s="8" t="str">
        <f t="shared" si="75"/>
        <v/>
      </c>
      <c r="AU472" s="8" t="str">
        <f t="shared" si="76"/>
        <v/>
      </c>
      <c r="AW472" s="8" t="str">
        <f t="shared" si="77"/>
        <v/>
      </c>
      <c r="AX472" s="8" t="str">
        <f t="shared" si="78"/>
        <v/>
      </c>
      <c r="AY472" s="8" t="str">
        <f t="shared" si="79"/>
        <v/>
      </c>
    </row>
    <row r="473" spans="1:51" x14ac:dyDescent="0.2">
      <c r="A473" s="15" t="s">
        <v>238</v>
      </c>
      <c r="B473" s="15">
        <v>3</v>
      </c>
      <c r="C473" s="15">
        <v>54232</v>
      </c>
      <c r="D473" s="13">
        <v>2500</v>
      </c>
      <c r="E473" s="15">
        <v>1250</v>
      </c>
      <c r="F473" s="13">
        <v>22</v>
      </c>
      <c r="G473" s="14">
        <v>41.25</v>
      </c>
      <c r="H473" s="13"/>
      <c r="I473" s="13"/>
      <c r="J473" s="13"/>
      <c r="K473" s="13"/>
      <c r="L473" s="13"/>
      <c r="M473" s="13"/>
      <c r="O473" s="8" t="str">
        <f t="shared" si="70"/>
        <v/>
      </c>
      <c r="P473" s="8"/>
      <c r="AO473" s="8" t="str">
        <f t="shared" si="71"/>
        <v/>
      </c>
      <c r="AP473" s="8" t="str">
        <f t="shared" si="72"/>
        <v/>
      </c>
      <c r="AQ473" s="8" t="str">
        <f t="shared" si="73"/>
        <v/>
      </c>
      <c r="AS473" s="8" t="str">
        <f t="shared" si="74"/>
        <v/>
      </c>
      <c r="AT473" s="8" t="str">
        <f t="shared" si="75"/>
        <v/>
      </c>
      <c r="AU473" s="8" t="str">
        <f t="shared" si="76"/>
        <v/>
      </c>
      <c r="AW473" s="8" t="str">
        <f t="shared" si="77"/>
        <v/>
      </c>
      <c r="AX473" s="8" t="str">
        <f t="shared" si="78"/>
        <v/>
      </c>
      <c r="AY473" s="8" t="str">
        <f t="shared" si="79"/>
        <v/>
      </c>
    </row>
    <row r="474" spans="1:51" x14ac:dyDescent="0.2">
      <c r="A474" s="15" t="s">
        <v>239</v>
      </c>
      <c r="B474" s="15">
        <v>3</v>
      </c>
      <c r="C474" s="15">
        <v>23612</v>
      </c>
      <c r="D474" s="13">
        <v>2500</v>
      </c>
      <c r="E474" s="15">
        <v>675</v>
      </c>
      <c r="F474" s="13">
        <v>25</v>
      </c>
      <c r="G474" s="14">
        <v>25.305</v>
      </c>
      <c r="H474" s="13"/>
      <c r="I474" s="13"/>
      <c r="J474" s="13"/>
      <c r="K474" s="13"/>
      <c r="L474" s="13"/>
      <c r="M474" s="13"/>
      <c r="O474" s="8" t="str">
        <f t="shared" si="70"/>
        <v/>
      </c>
      <c r="P474" s="8"/>
      <c r="AO474" s="8" t="str">
        <f t="shared" si="71"/>
        <v/>
      </c>
      <c r="AP474" s="8" t="str">
        <f t="shared" si="72"/>
        <v/>
      </c>
      <c r="AQ474" s="8" t="str">
        <f t="shared" si="73"/>
        <v/>
      </c>
      <c r="AS474" s="8" t="str">
        <f t="shared" si="74"/>
        <v/>
      </c>
      <c r="AT474" s="8" t="str">
        <f t="shared" si="75"/>
        <v/>
      </c>
      <c r="AU474" s="8" t="str">
        <f t="shared" si="76"/>
        <v/>
      </c>
      <c r="AW474" s="8" t="str">
        <f t="shared" si="77"/>
        <v/>
      </c>
      <c r="AX474" s="8" t="str">
        <f t="shared" si="78"/>
        <v/>
      </c>
      <c r="AY474" s="8" t="str">
        <f t="shared" si="79"/>
        <v/>
      </c>
    </row>
    <row r="475" spans="1:51" x14ac:dyDescent="0.2">
      <c r="A475" s="15" t="s">
        <v>240</v>
      </c>
      <c r="B475" s="15">
        <v>3</v>
      </c>
      <c r="C475" s="15">
        <v>22194</v>
      </c>
      <c r="D475" s="13">
        <v>2500</v>
      </c>
      <c r="E475" s="15">
        <v>1250</v>
      </c>
      <c r="F475" s="13">
        <v>25</v>
      </c>
      <c r="G475" s="14">
        <v>46.875</v>
      </c>
      <c r="H475" s="13"/>
      <c r="I475" s="13"/>
      <c r="J475" s="13"/>
      <c r="K475" s="13"/>
      <c r="L475" s="13"/>
      <c r="M475" s="13"/>
      <c r="O475" s="8" t="str">
        <f t="shared" si="70"/>
        <v/>
      </c>
      <c r="P475" s="8"/>
      <c r="AO475" s="8" t="str">
        <f t="shared" si="71"/>
        <v/>
      </c>
      <c r="AP475" s="8" t="str">
        <f t="shared" si="72"/>
        <v/>
      </c>
      <c r="AQ475" s="8" t="str">
        <f t="shared" si="73"/>
        <v/>
      </c>
      <c r="AS475" s="8" t="str">
        <f t="shared" si="74"/>
        <v/>
      </c>
      <c r="AT475" s="8" t="str">
        <f t="shared" si="75"/>
        <v/>
      </c>
      <c r="AU475" s="8" t="str">
        <f t="shared" si="76"/>
        <v/>
      </c>
      <c r="AW475" s="8" t="str">
        <f t="shared" si="77"/>
        <v/>
      </c>
      <c r="AX475" s="8" t="str">
        <f t="shared" si="78"/>
        <v/>
      </c>
      <c r="AY475" s="8" t="str">
        <f t="shared" si="79"/>
        <v/>
      </c>
    </row>
    <row r="476" spans="1:51" x14ac:dyDescent="0.2">
      <c r="A476" s="18" t="s">
        <v>661</v>
      </c>
      <c r="B476" s="15"/>
      <c r="C476" s="15"/>
      <c r="D476" s="13"/>
      <c r="E476" s="15"/>
      <c r="F476" s="13"/>
      <c r="G476" s="14"/>
      <c r="H476" s="13"/>
      <c r="I476" s="13"/>
      <c r="J476" s="13"/>
      <c r="K476" s="13"/>
      <c r="L476" s="13"/>
      <c r="M476" s="13"/>
      <c r="O476" s="8" t="str">
        <f t="shared" si="70"/>
        <v/>
      </c>
      <c r="P476" s="8"/>
      <c r="AO476" s="8" t="str">
        <f t="shared" si="71"/>
        <v/>
      </c>
      <c r="AP476" s="8" t="str">
        <f t="shared" si="72"/>
        <v/>
      </c>
      <c r="AQ476" s="8" t="str">
        <f t="shared" si="73"/>
        <v/>
      </c>
      <c r="AS476" s="8" t="str">
        <f t="shared" si="74"/>
        <v/>
      </c>
      <c r="AT476" s="8" t="str">
        <f t="shared" si="75"/>
        <v/>
      </c>
      <c r="AU476" s="8" t="str">
        <f t="shared" si="76"/>
        <v/>
      </c>
      <c r="AW476" s="8" t="str">
        <f t="shared" si="77"/>
        <v/>
      </c>
      <c r="AX476" s="8" t="str">
        <f t="shared" si="78"/>
        <v/>
      </c>
      <c r="AY476" s="8" t="str">
        <f t="shared" si="79"/>
        <v/>
      </c>
    </row>
    <row r="477" spans="1:51" x14ac:dyDescent="0.2">
      <c r="A477" s="15" t="s">
        <v>456</v>
      </c>
      <c r="B477" s="15"/>
      <c r="C477" s="15"/>
      <c r="D477" s="13"/>
      <c r="E477" s="15"/>
      <c r="F477" s="13"/>
      <c r="G477" s="14"/>
      <c r="H477" s="13"/>
      <c r="I477" s="13"/>
      <c r="J477" s="13"/>
      <c r="K477" s="13"/>
      <c r="L477" s="13"/>
      <c r="M477" s="13"/>
      <c r="O477" s="8" t="str">
        <f t="shared" si="70"/>
        <v/>
      </c>
      <c r="P477" s="8"/>
      <c r="AO477" s="8" t="str">
        <f t="shared" si="71"/>
        <v/>
      </c>
      <c r="AP477" s="8" t="str">
        <f t="shared" si="72"/>
        <v/>
      </c>
      <c r="AQ477" s="8" t="str">
        <f t="shared" si="73"/>
        <v/>
      </c>
      <c r="AS477" s="8" t="str">
        <f t="shared" si="74"/>
        <v/>
      </c>
      <c r="AT477" s="8" t="str">
        <f t="shared" si="75"/>
        <v/>
      </c>
      <c r="AU477" s="8" t="str">
        <f t="shared" si="76"/>
        <v/>
      </c>
      <c r="AW477" s="8" t="str">
        <f t="shared" si="77"/>
        <v/>
      </c>
      <c r="AX477" s="8" t="str">
        <f t="shared" si="78"/>
        <v/>
      </c>
      <c r="AY477" s="8" t="str">
        <f t="shared" si="79"/>
        <v/>
      </c>
    </row>
    <row r="478" spans="1:51" x14ac:dyDescent="0.2">
      <c r="A478" s="15" t="s">
        <v>457</v>
      </c>
      <c r="B478" s="15">
        <v>3</v>
      </c>
      <c r="C478" s="15">
        <v>41805</v>
      </c>
      <c r="D478" s="13">
        <v>2650</v>
      </c>
      <c r="E478" s="15">
        <v>1250</v>
      </c>
      <c r="F478" s="13">
        <v>12</v>
      </c>
      <c r="G478" s="14">
        <v>23.83</v>
      </c>
      <c r="H478" s="13"/>
      <c r="I478" s="13"/>
      <c r="J478" s="13"/>
      <c r="K478" s="13"/>
      <c r="L478" s="13"/>
      <c r="M478" s="13"/>
      <c r="O478" s="8" t="str">
        <f t="shared" si="70"/>
        <v/>
      </c>
      <c r="P478" s="8"/>
      <c r="AO478" s="8" t="str">
        <f t="shared" si="71"/>
        <v/>
      </c>
      <c r="AP478" s="8" t="str">
        <f t="shared" si="72"/>
        <v/>
      </c>
      <c r="AQ478" s="8" t="str">
        <f t="shared" si="73"/>
        <v/>
      </c>
      <c r="AS478" s="8" t="str">
        <f t="shared" si="74"/>
        <v/>
      </c>
      <c r="AT478" s="8" t="str">
        <f t="shared" si="75"/>
        <v/>
      </c>
      <c r="AU478" s="8" t="str">
        <f t="shared" si="76"/>
        <v/>
      </c>
      <c r="AW478" s="8" t="str">
        <f t="shared" si="77"/>
        <v/>
      </c>
      <c r="AX478" s="8" t="str">
        <f t="shared" si="78"/>
        <v/>
      </c>
      <c r="AY478" s="8" t="str">
        <f t="shared" si="79"/>
        <v/>
      </c>
    </row>
    <row r="479" spans="1:51" x14ac:dyDescent="0.2">
      <c r="A479" s="15" t="s">
        <v>458</v>
      </c>
      <c r="B479" s="15">
        <v>3</v>
      </c>
      <c r="C479" s="15">
        <v>22973</v>
      </c>
      <c r="D479" s="13">
        <v>2800</v>
      </c>
      <c r="E479" s="15">
        <v>1250</v>
      </c>
      <c r="F479" s="13">
        <v>12</v>
      </c>
      <c r="G479" s="14">
        <v>25.2</v>
      </c>
      <c r="H479" s="13"/>
      <c r="I479" s="13"/>
      <c r="J479" s="13"/>
      <c r="K479" s="13"/>
      <c r="L479" s="13"/>
      <c r="M479" s="13"/>
      <c r="O479" s="8" t="str">
        <f t="shared" si="70"/>
        <v/>
      </c>
      <c r="P479" s="8"/>
      <c r="AO479" s="8" t="str">
        <f t="shared" si="71"/>
        <v/>
      </c>
      <c r="AP479" s="8" t="str">
        <f t="shared" si="72"/>
        <v/>
      </c>
      <c r="AQ479" s="8" t="str">
        <f t="shared" si="73"/>
        <v/>
      </c>
      <c r="AS479" s="8" t="str">
        <f t="shared" si="74"/>
        <v/>
      </c>
      <c r="AT479" s="8" t="str">
        <f t="shared" si="75"/>
        <v/>
      </c>
      <c r="AU479" s="8" t="str">
        <f t="shared" si="76"/>
        <v/>
      </c>
      <c r="AW479" s="8" t="str">
        <f t="shared" si="77"/>
        <v/>
      </c>
      <c r="AX479" s="8" t="str">
        <f t="shared" si="78"/>
        <v/>
      </c>
      <c r="AY479" s="8" t="str">
        <f t="shared" si="79"/>
        <v/>
      </c>
    </row>
    <row r="480" spans="1:51" x14ac:dyDescent="0.2">
      <c r="A480" s="15" t="s">
        <v>459</v>
      </c>
      <c r="B480" s="15">
        <v>3</v>
      </c>
      <c r="C480" s="15">
        <v>39712</v>
      </c>
      <c r="D480" s="13">
        <v>2650</v>
      </c>
      <c r="E480" s="15">
        <v>1250</v>
      </c>
      <c r="F480" s="13">
        <v>15</v>
      </c>
      <c r="G480" s="14">
        <v>29.79</v>
      </c>
      <c r="H480" s="13"/>
      <c r="I480" s="13"/>
      <c r="J480" s="13"/>
      <c r="K480" s="13"/>
      <c r="L480" s="13"/>
      <c r="M480" s="13"/>
      <c r="O480" s="8" t="str">
        <f t="shared" si="70"/>
        <v/>
      </c>
      <c r="P480" s="8"/>
      <c r="AO480" s="8" t="str">
        <f t="shared" si="71"/>
        <v/>
      </c>
      <c r="AP480" s="8" t="str">
        <f t="shared" si="72"/>
        <v/>
      </c>
      <c r="AQ480" s="8" t="str">
        <f t="shared" si="73"/>
        <v/>
      </c>
      <c r="AS480" s="8" t="str">
        <f t="shared" si="74"/>
        <v/>
      </c>
      <c r="AT480" s="8" t="str">
        <f t="shared" si="75"/>
        <v/>
      </c>
      <c r="AU480" s="8" t="str">
        <f t="shared" si="76"/>
        <v/>
      </c>
      <c r="AW480" s="8" t="str">
        <f t="shared" si="77"/>
        <v/>
      </c>
      <c r="AX480" s="8" t="str">
        <f t="shared" si="78"/>
        <v/>
      </c>
      <c r="AY480" s="8" t="str">
        <f t="shared" si="79"/>
        <v/>
      </c>
    </row>
    <row r="481" spans="1:51" x14ac:dyDescent="0.2">
      <c r="A481" s="15" t="s">
        <v>460</v>
      </c>
      <c r="B481" s="15">
        <v>3</v>
      </c>
      <c r="C481" s="15">
        <v>41654</v>
      </c>
      <c r="D481" s="13">
        <v>2800</v>
      </c>
      <c r="E481" s="15">
        <v>1250</v>
      </c>
      <c r="F481" s="13">
        <v>15</v>
      </c>
      <c r="G481" s="14">
        <v>31.5</v>
      </c>
      <c r="H481" s="13"/>
      <c r="I481" s="13"/>
      <c r="J481" s="13"/>
      <c r="K481" s="13"/>
      <c r="L481" s="13"/>
      <c r="M481" s="13"/>
      <c r="O481" s="8" t="str">
        <f t="shared" si="70"/>
        <v/>
      </c>
      <c r="P481" s="8"/>
      <c r="AO481" s="8" t="str">
        <f t="shared" si="71"/>
        <v/>
      </c>
      <c r="AP481" s="8" t="str">
        <f t="shared" si="72"/>
        <v/>
      </c>
      <c r="AQ481" s="8" t="str">
        <f t="shared" si="73"/>
        <v/>
      </c>
      <c r="AS481" s="8" t="str">
        <f t="shared" si="74"/>
        <v/>
      </c>
      <c r="AT481" s="8" t="str">
        <f t="shared" si="75"/>
        <v/>
      </c>
      <c r="AU481" s="8" t="str">
        <f t="shared" si="76"/>
        <v/>
      </c>
      <c r="AW481" s="8" t="str">
        <f t="shared" si="77"/>
        <v/>
      </c>
      <c r="AX481" s="8" t="str">
        <f t="shared" si="78"/>
        <v/>
      </c>
      <c r="AY481" s="8" t="str">
        <f t="shared" si="79"/>
        <v/>
      </c>
    </row>
    <row r="482" spans="1:51" x14ac:dyDescent="0.2">
      <c r="A482" s="15" t="s">
        <v>461</v>
      </c>
      <c r="B482" s="15">
        <v>3</v>
      </c>
      <c r="C482" s="15">
        <v>38292</v>
      </c>
      <c r="D482" s="13">
        <v>3000</v>
      </c>
      <c r="E482" s="15">
        <v>1250</v>
      </c>
      <c r="F482" s="13">
        <v>15</v>
      </c>
      <c r="G482" s="14">
        <v>33.75</v>
      </c>
      <c r="H482" s="13"/>
      <c r="I482" s="13"/>
      <c r="J482" s="13"/>
      <c r="K482" s="13"/>
      <c r="L482" s="13"/>
      <c r="M482" s="13"/>
      <c r="O482" s="8" t="str">
        <f t="shared" si="70"/>
        <v/>
      </c>
      <c r="P482" s="8"/>
      <c r="AO482" s="8" t="str">
        <f t="shared" si="71"/>
        <v/>
      </c>
      <c r="AP482" s="8" t="str">
        <f t="shared" si="72"/>
        <v/>
      </c>
      <c r="AQ482" s="8" t="str">
        <f t="shared" si="73"/>
        <v/>
      </c>
      <c r="AS482" s="8" t="str">
        <f t="shared" si="74"/>
        <v/>
      </c>
      <c r="AT482" s="8" t="str">
        <f t="shared" si="75"/>
        <v/>
      </c>
      <c r="AU482" s="8" t="str">
        <f t="shared" si="76"/>
        <v/>
      </c>
      <c r="AW482" s="8" t="str">
        <f t="shared" si="77"/>
        <v/>
      </c>
      <c r="AX482" s="8" t="str">
        <f t="shared" si="78"/>
        <v/>
      </c>
      <c r="AY482" s="8" t="str">
        <f t="shared" si="79"/>
        <v/>
      </c>
    </row>
    <row r="483" spans="1:51" x14ac:dyDescent="0.2">
      <c r="A483" s="15" t="s">
        <v>462</v>
      </c>
      <c r="B483" s="15">
        <v>3</v>
      </c>
      <c r="C483" s="15">
        <v>55965</v>
      </c>
      <c r="D483" s="13">
        <v>2800</v>
      </c>
      <c r="E483" s="15">
        <v>1250</v>
      </c>
      <c r="F483" s="13">
        <v>18</v>
      </c>
      <c r="G483" s="14">
        <v>37.799999999999997</v>
      </c>
      <c r="H483" s="13"/>
      <c r="I483" s="13"/>
      <c r="J483" s="13"/>
      <c r="K483" s="13"/>
      <c r="L483" s="13"/>
      <c r="M483" s="13"/>
      <c r="O483" s="8" t="str">
        <f t="shared" si="70"/>
        <v/>
      </c>
      <c r="P483" s="8"/>
      <c r="AO483" s="8" t="str">
        <f t="shared" si="71"/>
        <v/>
      </c>
      <c r="AP483" s="8" t="str">
        <f t="shared" si="72"/>
        <v/>
      </c>
      <c r="AQ483" s="8" t="str">
        <f t="shared" si="73"/>
        <v/>
      </c>
      <c r="AS483" s="8" t="str">
        <f t="shared" si="74"/>
        <v/>
      </c>
      <c r="AT483" s="8" t="str">
        <f t="shared" si="75"/>
        <v/>
      </c>
      <c r="AU483" s="8" t="str">
        <f t="shared" si="76"/>
        <v/>
      </c>
      <c r="AW483" s="8" t="str">
        <f t="shared" si="77"/>
        <v/>
      </c>
      <c r="AX483" s="8" t="str">
        <f t="shared" si="78"/>
        <v/>
      </c>
      <c r="AY483" s="8" t="str">
        <f t="shared" si="79"/>
        <v/>
      </c>
    </row>
    <row r="484" spans="1:51" x14ac:dyDescent="0.2">
      <c r="A484" s="13" t="s">
        <v>463</v>
      </c>
      <c r="B484" s="15">
        <v>3</v>
      </c>
      <c r="C484" s="13">
        <v>54050</v>
      </c>
      <c r="D484" s="13">
        <v>3000</v>
      </c>
      <c r="E484" s="15">
        <v>1250</v>
      </c>
      <c r="F484" s="13">
        <v>18</v>
      </c>
      <c r="G484" s="14">
        <v>40.5</v>
      </c>
      <c r="H484" s="13"/>
      <c r="I484" s="13"/>
      <c r="J484" s="13"/>
      <c r="K484" s="13"/>
      <c r="L484" s="13"/>
      <c r="M484" s="13"/>
      <c r="O484" s="8" t="str">
        <f t="shared" si="70"/>
        <v/>
      </c>
      <c r="P484" s="8"/>
      <c r="AO484" s="8" t="str">
        <f t="shared" si="71"/>
        <v/>
      </c>
      <c r="AP484" s="8" t="str">
        <f t="shared" si="72"/>
        <v/>
      </c>
      <c r="AQ484" s="8" t="str">
        <f t="shared" si="73"/>
        <v/>
      </c>
      <c r="AS484" s="8" t="str">
        <f t="shared" si="74"/>
        <v/>
      </c>
      <c r="AT484" s="8" t="str">
        <f t="shared" si="75"/>
        <v/>
      </c>
      <c r="AU484" s="8" t="str">
        <f t="shared" si="76"/>
        <v/>
      </c>
      <c r="AW484" s="8" t="str">
        <f t="shared" si="77"/>
        <v/>
      </c>
      <c r="AX484" s="8" t="str">
        <f t="shared" si="78"/>
        <v/>
      </c>
      <c r="AY484" s="8" t="str">
        <f t="shared" si="79"/>
        <v/>
      </c>
    </row>
    <row r="485" spans="1:51" x14ac:dyDescent="0.2">
      <c r="A485" s="13"/>
      <c r="B485" s="15"/>
      <c r="C485" s="13"/>
      <c r="D485" s="13"/>
      <c r="E485" s="15"/>
      <c r="F485" s="13"/>
      <c r="G485" s="14"/>
      <c r="H485" s="13"/>
      <c r="I485" s="13"/>
      <c r="J485" s="13"/>
      <c r="K485" s="13"/>
      <c r="L485" s="13"/>
      <c r="M485" s="13"/>
      <c r="P485" s="8"/>
    </row>
    <row r="486" spans="1:51" x14ac:dyDescent="0.2">
      <c r="A486" s="13" t="s">
        <v>853</v>
      </c>
      <c r="B486" s="15"/>
      <c r="C486" s="13"/>
      <c r="D486" s="13"/>
      <c r="E486" s="15"/>
      <c r="F486" s="13"/>
      <c r="G486" s="14"/>
      <c r="H486" s="13"/>
      <c r="I486" s="13"/>
      <c r="J486" s="13"/>
      <c r="K486" s="13"/>
      <c r="L486" s="13"/>
      <c r="M486" s="13"/>
      <c r="P486" s="8"/>
    </row>
    <row r="487" spans="1:51" x14ac:dyDescent="0.2">
      <c r="A487" s="13" t="s">
        <v>464</v>
      </c>
      <c r="B487" s="15">
        <v>3</v>
      </c>
      <c r="C487" s="13">
        <v>23613</v>
      </c>
      <c r="D487" s="13">
        <v>2500</v>
      </c>
      <c r="E487" s="15">
        <v>675</v>
      </c>
      <c r="F487" s="13">
        <v>15</v>
      </c>
      <c r="G487" s="14">
        <v>15.21</v>
      </c>
      <c r="H487" s="13"/>
      <c r="I487" s="13"/>
      <c r="J487" s="13"/>
      <c r="K487" s="13"/>
      <c r="L487" s="13"/>
      <c r="M487" s="13"/>
      <c r="O487" s="8" t="str">
        <f t="shared" si="70"/>
        <v/>
      </c>
      <c r="P487" s="8"/>
      <c r="AO487" s="8" t="str">
        <f t="shared" si="71"/>
        <v/>
      </c>
      <c r="AP487" s="8" t="str">
        <f t="shared" si="72"/>
        <v/>
      </c>
      <c r="AQ487" s="8" t="str">
        <f t="shared" si="73"/>
        <v/>
      </c>
      <c r="AS487" s="8" t="str">
        <f t="shared" si="74"/>
        <v/>
      </c>
      <c r="AT487" s="8" t="str">
        <f t="shared" si="75"/>
        <v/>
      </c>
      <c r="AU487" s="8" t="str">
        <f t="shared" si="76"/>
        <v/>
      </c>
      <c r="AW487" s="8" t="str">
        <f t="shared" si="77"/>
        <v/>
      </c>
      <c r="AX487" s="8" t="str">
        <f t="shared" si="78"/>
        <v/>
      </c>
      <c r="AY487" s="8" t="str">
        <f t="shared" si="79"/>
        <v/>
      </c>
    </row>
    <row r="488" spans="1:51" x14ac:dyDescent="0.2">
      <c r="A488" s="18" t="s">
        <v>662</v>
      </c>
      <c r="B488" s="13"/>
      <c r="C488" s="13"/>
      <c r="D488" s="13"/>
      <c r="E488" s="13"/>
      <c r="F488" s="13"/>
      <c r="G488" s="14"/>
      <c r="H488" s="13"/>
      <c r="I488" s="13"/>
      <c r="J488" s="13"/>
      <c r="K488" s="13"/>
      <c r="L488" s="13"/>
      <c r="M488" s="13"/>
      <c r="O488" s="8" t="str">
        <f t="shared" si="70"/>
        <v/>
      </c>
      <c r="P488" s="8"/>
      <c r="AO488" s="8" t="str">
        <f t="shared" si="71"/>
        <v/>
      </c>
      <c r="AP488" s="8" t="str">
        <f t="shared" si="72"/>
        <v/>
      </c>
      <c r="AQ488" s="8" t="str">
        <f t="shared" si="73"/>
        <v/>
      </c>
      <c r="AS488" s="8" t="str">
        <f t="shared" si="74"/>
        <v/>
      </c>
      <c r="AT488" s="8" t="str">
        <f t="shared" si="75"/>
        <v/>
      </c>
      <c r="AU488" s="8" t="str">
        <f t="shared" si="76"/>
        <v/>
      </c>
      <c r="AW488" s="8" t="str">
        <f t="shared" si="77"/>
        <v/>
      </c>
      <c r="AX488" s="8" t="str">
        <f t="shared" si="78"/>
        <v/>
      </c>
      <c r="AY488" s="8" t="str">
        <f t="shared" si="79"/>
        <v/>
      </c>
    </row>
    <row r="489" spans="1:51" x14ac:dyDescent="0.2">
      <c r="A489" s="15" t="s">
        <v>854</v>
      </c>
      <c r="B489" s="15"/>
      <c r="C489" s="15"/>
      <c r="D489" s="15"/>
      <c r="E489" s="15"/>
      <c r="F489" s="13"/>
      <c r="G489" s="14"/>
      <c r="H489" s="13"/>
      <c r="I489" s="13"/>
      <c r="J489" s="13"/>
      <c r="K489" s="13"/>
      <c r="L489" s="13"/>
      <c r="M489" s="13"/>
      <c r="O489" s="8" t="str">
        <f t="shared" si="70"/>
        <v/>
      </c>
      <c r="P489" s="8"/>
      <c r="AO489" s="8" t="str">
        <f t="shared" si="71"/>
        <v/>
      </c>
      <c r="AP489" s="8" t="str">
        <f t="shared" si="72"/>
        <v/>
      </c>
      <c r="AQ489" s="8" t="str">
        <f t="shared" si="73"/>
        <v/>
      </c>
      <c r="AS489" s="8" t="str">
        <f t="shared" si="74"/>
        <v/>
      </c>
      <c r="AT489" s="8" t="str">
        <f t="shared" si="75"/>
        <v/>
      </c>
      <c r="AU489" s="8" t="str">
        <f t="shared" si="76"/>
        <v/>
      </c>
      <c r="AW489" s="8" t="str">
        <f t="shared" si="77"/>
        <v/>
      </c>
      <c r="AX489" s="8" t="str">
        <f t="shared" si="78"/>
        <v/>
      </c>
      <c r="AY489" s="8" t="str">
        <f t="shared" si="79"/>
        <v/>
      </c>
    </row>
    <row r="490" spans="1:51" x14ac:dyDescent="0.2">
      <c r="A490" s="13" t="s">
        <v>857</v>
      </c>
      <c r="B490" s="13">
        <v>1</v>
      </c>
      <c r="C490" s="13">
        <v>15324</v>
      </c>
      <c r="D490" s="13">
        <v>5000</v>
      </c>
      <c r="E490" s="13">
        <v>2050</v>
      </c>
      <c r="F490" s="13">
        <v>19</v>
      </c>
      <c r="G490" s="14">
        <v>91.531999999999996</v>
      </c>
      <c r="H490" s="13"/>
      <c r="I490" s="13"/>
      <c r="J490" s="13"/>
      <c r="K490" s="13"/>
      <c r="L490" s="13"/>
      <c r="M490" s="13"/>
      <c r="O490" s="8" t="str">
        <f t="shared" si="70"/>
        <v/>
      </c>
      <c r="P490" s="8"/>
      <c r="AO490" s="8" t="str">
        <f t="shared" si="71"/>
        <v/>
      </c>
      <c r="AP490" s="8" t="str">
        <f t="shared" si="72"/>
        <v/>
      </c>
      <c r="AQ490" s="8" t="str">
        <f t="shared" si="73"/>
        <v/>
      </c>
      <c r="AS490" s="8" t="str">
        <f t="shared" si="74"/>
        <v/>
      </c>
      <c r="AT490" s="8" t="str">
        <f t="shared" si="75"/>
        <v/>
      </c>
      <c r="AU490" s="8" t="str">
        <f t="shared" si="76"/>
        <v/>
      </c>
      <c r="AW490" s="8" t="str">
        <f t="shared" si="77"/>
        <v/>
      </c>
      <c r="AX490" s="8" t="str">
        <f t="shared" si="78"/>
        <v/>
      </c>
      <c r="AY490" s="8" t="str">
        <f t="shared" si="79"/>
        <v/>
      </c>
    </row>
    <row r="491" spans="1:51" x14ac:dyDescent="0.2">
      <c r="A491" s="13" t="s">
        <v>856</v>
      </c>
      <c r="B491" s="13">
        <v>1</v>
      </c>
      <c r="C491" s="13">
        <v>60133</v>
      </c>
      <c r="D491" s="13">
        <v>2500</v>
      </c>
      <c r="E491" s="13">
        <v>2050</v>
      </c>
      <c r="F491" s="13">
        <v>19</v>
      </c>
      <c r="G491" s="14">
        <v>45.77</v>
      </c>
      <c r="H491" s="13"/>
      <c r="I491" s="13"/>
      <c r="J491" s="13"/>
      <c r="K491" s="13"/>
      <c r="L491" s="13"/>
      <c r="M491" s="13"/>
      <c r="P491" s="8"/>
    </row>
    <row r="492" spans="1:51" x14ac:dyDescent="0.2">
      <c r="A492" s="13" t="s">
        <v>858</v>
      </c>
      <c r="B492" s="13">
        <v>1</v>
      </c>
      <c r="C492" s="13">
        <v>3171</v>
      </c>
      <c r="D492" s="13">
        <v>5000</v>
      </c>
      <c r="E492" s="13">
        <v>2050</v>
      </c>
      <c r="F492" s="13">
        <v>19</v>
      </c>
      <c r="G492" s="14">
        <v>91.531999999999996</v>
      </c>
      <c r="H492" s="13"/>
      <c r="I492" s="13"/>
      <c r="J492" s="13"/>
      <c r="K492" s="13"/>
      <c r="L492" s="13"/>
      <c r="M492" s="13"/>
      <c r="O492" s="8" t="str">
        <f t="shared" si="70"/>
        <v/>
      </c>
      <c r="P492" s="8"/>
      <c r="AO492" s="8" t="str">
        <f t="shared" si="71"/>
        <v/>
      </c>
      <c r="AP492" s="8" t="str">
        <f t="shared" si="72"/>
        <v/>
      </c>
      <c r="AQ492" s="8" t="str">
        <f t="shared" si="73"/>
        <v/>
      </c>
      <c r="AS492" s="8" t="str">
        <f t="shared" si="74"/>
        <v/>
      </c>
      <c r="AT492" s="8" t="str">
        <f t="shared" si="75"/>
        <v/>
      </c>
      <c r="AU492" s="8" t="str">
        <f t="shared" si="76"/>
        <v/>
      </c>
      <c r="AW492" s="8" t="str">
        <f t="shared" si="77"/>
        <v/>
      </c>
      <c r="AX492" s="8" t="str">
        <f t="shared" si="78"/>
        <v/>
      </c>
      <c r="AY492" s="8" t="str">
        <f t="shared" si="79"/>
        <v/>
      </c>
    </row>
    <row r="493" spans="1:51" x14ac:dyDescent="0.2">
      <c r="A493" s="13" t="s">
        <v>859</v>
      </c>
      <c r="B493" s="13">
        <v>1</v>
      </c>
      <c r="C493" s="13">
        <v>16662</v>
      </c>
      <c r="D493" s="13">
        <v>5000</v>
      </c>
      <c r="E493" s="13">
        <v>2050</v>
      </c>
      <c r="F493" s="13">
        <v>27</v>
      </c>
      <c r="G493" s="14">
        <v>130.07</v>
      </c>
      <c r="H493" s="13"/>
      <c r="I493" s="13"/>
      <c r="J493" s="13"/>
      <c r="K493" s="13"/>
      <c r="L493" s="13"/>
      <c r="M493" s="13"/>
      <c r="O493" s="8" t="str">
        <f t="shared" si="70"/>
        <v/>
      </c>
      <c r="P493" s="8"/>
    </row>
    <row r="494" spans="1:51" x14ac:dyDescent="0.2">
      <c r="A494" s="18" t="s">
        <v>663</v>
      </c>
      <c r="B494" s="13"/>
      <c r="C494" s="13"/>
      <c r="D494" s="13"/>
      <c r="E494" s="13"/>
      <c r="F494" s="13"/>
      <c r="G494" s="14"/>
      <c r="H494" s="13"/>
      <c r="I494" s="13"/>
      <c r="J494" s="13"/>
      <c r="K494" s="13"/>
      <c r="L494" s="13"/>
      <c r="M494" s="13"/>
      <c r="O494" s="8" t="str">
        <f t="shared" si="70"/>
        <v/>
      </c>
      <c r="P494" s="8"/>
      <c r="AO494" s="8" t="str">
        <f t="shared" si="71"/>
        <v/>
      </c>
      <c r="AP494" s="8" t="str">
        <f t="shared" si="72"/>
        <v/>
      </c>
      <c r="AQ494" s="8" t="str">
        <f t="shared" si="73"/>
        <v/>
      </c>
      <c r="AS494" s="8" t="str">
        <f t="shared" si="74"/>
        <v/>
      </c>
      <c r="AT494" s="8" t="str">
        <f t="shared" si="75"/>
        <v/>
      </c>
      <c r="AU494" s="8" t="str">
        <f t="shared" si="76"/>
        <v/>
      </c>
      <c r="AW494" s="8" t="str">
        <f t="shared" si="77"/>
        <v/>
      </c>
      <c r="AX494" s="8" t="str">
        <f t="shared" si="78"/>
        <v/>
      </c>
      <c r="AY494" s="8" t="str">
        <f t="shared" si="79"/>
        <v/>
      </c>
    </row>
    <row r="495" spans="1:51" x14ac:dyDescent="0.2">
      <c r="A495" s="15" t="s">
        <v>855</v>
      </c>
      <c r="B495" s="15"/>
      <c r="C495" s="15"/>
      <c r="D495" s="15"/>
      <c r="E495" s="15"/>
      <c r="F495" s="13"/>
      <c r="G495" s="14"/>
      <c r="H495" s="13"/>
      <c r="I495" s="13"/>
      <c r="J495" s="13"/>
      <c r="K495" s="13"/>
      <c r="L495" s="13"/>
      <c r="M495" s="13"/>
      <c r="O495" s="8" t="str">
        <f t="shared" si="70"/>
        <v/>
      </c>
      <c r="P495" s="8"/>
      <c r="AO495" s="8" t="str">
        <f t="shared" si="71"/>
        <v/>
      </c>
      <c r="AP495" s="8" t="str">
        <f t="shared" si="72"/>
        <v/>
      </c>
      <c r="AQ495" s="8" t="str">
        <f t="shared" si="73"/>
        <v/>
      </c>
      <c r="AS495" s="8" t="str">
        <f t="shared" si="74"/>
        <v/>
      </c>
      <c r="AT495" s="8" t="str">
        <f t="shared" si="75"/>
        <v/>
      </c>
      <c r="AU495" s="8" t="str">
        <f t="shared" si="76"/>
        <v/>
      </c>
      <c r="AW495" s="8" t="str">
        <f t="shared" si="77"/>
        <v/>
      </c>
      <c r="AX495" s="8" t="str">
        <f t="shared" si="78"/>
        <v/>
      </c>
      <c r="AY495" s="8" t="str">
        <f t="shared" si="79"/>
        <v/>
      </c>
    </row>
    <row r="496" spans="1:51" x14ac:dyDescent="0.2">
      <c r="A496" s="13" t="s">
        <v>860</v>
      </c>
      <c r="B496" s="13">
        <v>1</v>
      </c>
      <c r="C496" s="13">
        <v>546</v>
      </c>
      <c r="D496" s="13">
        <v>5000</v>
      </c>
      <c r="E496" s="13">
        <v>1220</v>
      </c>
      <c r="F496" s="13">
        <v>18</v>
      </c>
      <c r="G496" s="14">
        <v>51.606000000000009</v>
      </c>
      <c r="H496" s="13"/>
      <c r="I496" s="13"/>
      <c r="J496" s="13"/>
      <c r="K496" s="13"/>
      <c r="L496" s="13"/>
      <c r="M496" s="13"/>
      <c r="O496" s="8" t="str">
        <f t="shared" si="70"/>
        <v/>
      </c>
      <c r="P496" s="8"/>
      <c r="AO496" s="8" t="str">
        <f t="shared" si="71"/>
        <v/>
      </c>
      <c r="AP496" s="8" t="str">
        <f t="shared" si="72"/>
        <v/>
      </c>
      <c r="AQ496" s="8" t="str">
        <f t="shared" si="73"/>
        <v/>
      </c>
      <c r="AS496" s="8" t="str">
        <f t="shared" si="74"/>
        <v/>
      </c>
      <c r="AT496" s="8" t="str">
        <f t="shared" si="75"/>
        <v/>
      </c>
      <c r="AU496" s="8" t="str">
        <f t="shared" si="76"/>
        <v/>
      </c>
      <c r="AW496" s="8" t="str">
        <f t="shared" si="77"/>
        <v/>
      </c>
      <c r="AX496" s="8" t="str">
        <f t="shared" si="78"/>
        <v/>
      </c>
      <c r="AY496" s="8" t="str">
        <f t="shared" si="79"/>
        <v/>
      </c>
    </row>
    <row r="497" spans="1:51" x14ac:dyDescent="0.2">
      <c r="A497" s="13" t="s">
        <v>861</v>
      </c>
      <c r="B497" s="13">
        <v>1</v>
      </c>
      <c r="C497" s="13">
        <v>549</v>
      </c>
      <c r="D497" s="13">
        <v>5000</v>
      </c>
      <c r="E497" s="13">
        <v>1220</v>
      </c>
      <c r="F497" s="13">
        <v>27</v>
      </c>
      <c r="G497" s="14">
        <v>77.409000000000006</v>
      </c>
      <c r="H497" s="13"/>
      <c r="I497" s="13"/>
      <c r="J497" s="13"/>
      <c r="K497" s="13"/>
      <c r="L497" s="13"/>
      <c r="M497" s="13"/>
      <c r="O497" s="8" t="str">
        <f t="shared" si="70"/>
        <v/>
      </c>
      <c r="P497" s="8"/>
      <c r="AO497" s="8" t="str">
        <f t="shared" si="71"/>
        <v/>
      </c>
      <c r="AP497" s="8" t="str">
        <f t="shared" si="72"/>
        <v/>
      </c>
      <c r="AQ497" s="8" t="str">
        <f t="shared" si="73"/>
        <v/>
      </c>
      <c r="AS497" s="8" t="str">
        <f t="shared" si="74"/>
        <v/>
      </c>
      <c r="AT497" s="8" t="str">
        <f t="shared" si="75"/>
        <v/>
      </c>
      <c r="AU497" s="8" t="str">
        <f t="shared" si="76"/>
        <v/>
      </c>
      <c r="AW497" s="8" t="str">
        <f t="shared" si="77"/>
        <v/>
      </c>
      <c r="AX497" s="8" t="str">
        <f t="shared" si="78"/>
        <v/>
      </c>
      <c r="AY497" s="8" t="str">
        <f t="shared" si="79"/>
        <v/>
      </c>
    </row>
    <row r="498" spans="1:51" x14ac:dyDescent="0.2">
      <c r="A498" s="18" t="s">
        <v>664</v>
      </c>
      <c r="B498" s="15"/>
      <c r="C498" s="15"/>
      <c r="D498" s="15"/>
      <c r="E498" s="15"/>
      <c r="F498" s="13"/>
      <c r="G498" s="14"/>
      <c r="H498" s="13"/>
      <c r="I498" s="13"/>
      <c r="J498" s="13"/>
      <c r="K498" s="13"/>
      <c r="L498" s="13"/>
      <c r="M498" s="13"/>
      <c r="O498" s="8" t="str">
        <f t="shared" si="70"/>
        <v/>
      </c>
      <c r="P498" s="8"/>
      <c r="AO498" s="8" t="str">
        <f t="shared" si="71"/>
        <v/>
      </c>
      <c r="AP498" s="8" t="str">
        <f t="shared" si="72"/>
        <v/>
      </c>
      <c r="AQ498" s="8" t="str">
        <f t="shared" si="73"/>
        <v/>
      </c>
      <c r="AS498" s="8" t="str">
        <f t="shared" si="74"/>
        <v/>
      </c>
      <c r="AT498" s="8" t="str">
        <f t="shared" si="75"/>
        <v/>
      </c>
      <c r="AU498" s="8" t="str">
        <f t="shared" si="76"/>
        <v/>
      </c>
      <c r="AW498" s="8" t="str">
        <f t="shared" si="77"/>
        <v/>
      </c>
      <c r="AX498" s="8" t="str">
        <f t="shared" si="78"/>
        <v/>
      </c>
      <c r="AY498" s="8" t="str">
        <f t="shared" si="79"/>
        <v/>
      </c>
    </row>
    <row r="499" spans="1:51" x14ac:dyDescent="0.2">
      <c r="A499" s="15" t="s">
        <v>264</v>
      </c>
      <c r="B499" s="15"/>
      <c r="C499" s="15"/>
      <c r="D499" s="15"/>
      <c r="E499" s="15"/>
      <c r="F499" s="13"/>
      <c r="G499" s="14"/>
      <c r="H499" s="13"/>
      <c r="I499" s="13"/>
      <c r="J499" s="13"/>
      <c r="K499" s="13"/>
      <c r="L499" s="13"/>
      <c r="M499" s="13"/>
      <c r="O499" s="8" t="str">
        <f t="shared" si="70"/>
        <v/>
      </c>
      <c r="P499" s="8"/>
      <c r="AO499" s="8" t="str">
        <f t="shared" si="71"/>
        <v/>
      </c>
      <c r="AP499" s="8" t="str">
        <f t="shared" si="72"/>
        <v/>
      </c>
      <c r="AQ499" s="8" t="str">
        <f t="shared" si="73"/>
        <v/>
      </c>
      <c r="AS499" s="8" t="str">
        <f t="shared" si="74"/>
        <v/>
      </c>
      <c r="AT499" s="8" t="str">
        <f t="shared" si="75"/>
        <v/>
      </c>
      <c r="AU499" s="8" t="str">
        <f t="shared" si="76"/>
        <v/>
      </c>
      <c r="AW499" s="8" t="str">
        <f t="shared" si="77"/>
        <v/>
      </c>
      <c r="AX499" s="8" t="str">
        <f t="shared" si="78"/>
        <v/>
      </c>
      <c r="AY499" s="8" t="str">
        <f t="shared" si="79"/>
        <v/>
      </c>
    </row>
    <row r="500" spans="1:51" x14ac:dyDescent="0.2">
      <c r="A500" s="13" t="s">
        <v>241</v>
      </c>
      <c r="B500" s="13">
        <v>1</v>
      </c>
      <c r="C500" s="13">
        <v>24148</v>
      </c>
      <c r="D500" s="13">
        <v>2440</v>
      </c>
      <c r="E500" s="13">
        <v>1250</v>
      </c>
      <c r="F500" s="13">
        <v>4</v>
      </c>
      <c r="G500" s="14">
        <v>9.76</v>
      </c>
      <c r="H500" s="13"/>
      <c r="I500" s="13"/>
      <c r="J500" s="13"/>
      <c r="K500" s="13"/>
      <c r="L500" s="13"/>
      <c r="M500" s="13"/>
      <c r="O500" s="8" t="str">
        <f t="shared" si="70"/>
        <v/>
      </c>
      <c r="P500" s="8"/>
      <c r="AO500" s="8" t="str">
        <f t="shared" si="71"/>
        <v/>
      </c>
      <c r="AP500" s="8" t="str">
        <f t="shared" si="72"/>
        <v/>
      </c>
      <c r="AQ500" s="8" t="str">
        <f t="shared" si="73"/>
        <v/>
      </c>
      <c r="AS500" s="8" t="str">
        <f t="shared" si="74"/>
        <v/>
      </c>
      <c r="AT500" s="8" t="str">
        <f t="shared" si="75"/>
        <v/>
      </c>
      <c r="AU500" s="8" t="str">
        <f t="shared" si="76"/>
        <v/>
      </c>
      <c r="AW500" s="8" t="str">
        <f t="shared" si="77"/>
        <v/>
      </c>
      <c r="AX500" s="8" t="str">
        <f t="shared" si="78"/>
        <v/>
      </c>
      <c r="AY500" s="8" t="str">
        <f t="shared" si="79"/>
        <v/>
      </c>
    </row>
    <row r="501" spans="1:51" x14ac:dyDescent="0.2">
      <c r="A501" s="13" t="s">
        <v>242</v>
      </c>
      <c r="B501" s="13">
        <v>1</v>
      </c>
      <c r="C501" s="13">
        <v>409</v>
      </c>
      <c r="D501" s="13">
        <v>2440</v>
      </c>
      <c r="E501" s="13">
        <v>1250</v>
      </c>
      <c r="F501" s="13">
        <v>5</v>
      </c>
      <c r="G501" s="14">
        <v>12.2</v>
      </c>
      <c r="H501" s="13"/>
      <c r="I501" s="13"/>
      <c r="J501" s="13"/>
      <c r="K501" s="13"/>
      <c r="L501" s="13"/>
      <c r="M501" s="13"/>
      <c r="O501" s="8" t="str">
        <f t="shared" si="70"/>
        <v/>
      </c>
      <c r="P501" s="8"/>
      <c r="AO501" s="8" t="str">
        <f t="shared" si="71"/>
        <v/>
      </c>
      <c r="AP501" s="8" t="str">
        <f t="shared" si="72"/>
        <v/>
      </c>
      <c r="AQ501" s="8" t="str">
        <f t="shared" si="73"/>
        <v/>
      </c>
      <c r="AS501" s="8" t="str">
        <f t="shared" si="74"/>
        <v/>
      </c>
      <c r="AT501" s="8" t="str">
        <f t="shared" si="75"/>
        <v/>
      </c>
      <c r="AU501" s="8" t="str">
        <f t="shared" si="76"/>
        <v/>
      </c>
      <c r="AW501" s="8" t="str">
        <f t="shared" si="77"/>
        <v/>
      </c>
      <c r="AX501" s="8" t="str">
        <f t="shared" si="78"/>
        <v/>
      </c>
      <c r="AY501" s="8" t="str">
        <f t="shared" si="79"/>
        <v/>
      </c>
    </row>
    <row r="502" spans="1:51" x14ac:dyDescent="0.2">
      <c r="A502" s="13" t="s">
        <v>243</v>
      </c>
      <c r="B502" s="13">
        <v>1</v>
      </c>
      <c r="C502" s="13">
        <v>32013</v>
      </c>
      <c r="D502" s="13">
        <v>2440</v>
      </c>
      <c r="E502" s="13">
        <v>1250</v>
      </c>
      <c r="F502" s="13">
        <v>8</v>
      </c>
      <c r="G502" s="14">
        <v>19.032</v>
      </c>
      <c r="H502" s="13"/>
      <c r="I502" s="13"/>
      <c r="J502" s="13"/>
      <c r="K502" s="13"/>
      <c r="L502" s="13"/>
      <c r="M502" s="13"/>
      <c r="O502" s="8" t="str">
        <f t="shared" si="70"/>
        <v/>
      </c>
      <c r="P502" s="8"/>
      <c r="AO502" s="8" t="str">
        <f t="shared" si="71"/>
        <v/>
      </c>
      <c r="AP502" s="8" t="str">
        <f t="shared" si="72"/>
        <v/>
      </c>
      <c r="AQ502" s="8" t="str">
        <f t="shared" si="73"/>
        <v/>
      </c>
      <c r="AS502" s="8" t="str">
        <f t="shared" si="74"/>
        <v/>
      </c>
      <c r="AT502" s="8" t="str">
        <f t="shared" si="75"/>
        <v/>
      </c>
      <c r="AU502" s="8" t="str">
        <f t="shared" si="76"/>
        <v/>
      </c>
      <c r="AW502" s="8" t="str">
        <f t="shared" si="77"/>
        <v/>
      </c>
      <c r="AX502" s="8" t="str">
        <f t="shared" si="78"/>
        <v/>
      </c>
      <c r="AY502" s="8" t="str">
        <f t="shared" si="79"/>
        <v/>
      </c>
    </row>
    <row r="503" spans="1:51" x14ac:dyDescent="0.2">
      <c r="A503" s="13" t="s">
        <v>244</v>
      </c>
      <c r="B503" s="13">
        <v>1</v>
      </c>
      <c r="C503" s="13">
        <v>16708</v>
      </c>
      <c r="D503" s="13">
        <v>2440</v>
      </c>
      <c r="E503" s="13">
        <v>1250</v>
      </c>
      <c r="F503" s="13">
        <v>10</v>
      </c>
      <c r="G503" s="14">
        <v>23.18</v>
      </c>
      <c r="H503" s="13"/>
      <c r="I503" s="13"/>
      <c r="J503" s="13"/>
      <c r="K503" s="13"/>
      <c r="L503" s="13"/>
      <c r="M503" s="13"/>
      <c r="O503" s="8" t="str">
        <f t="shared" si="70"/>
        <v/>
      </c>
      <c r="P503" s="8"/>
      <c r="AO503" s="8" t="str">
        <f t="shared" si="71"/>
        <v/>
      </c>
      <c r="AP503" s="8" t="str">
        <f t="shared" si="72"/>
        <v/>
      </c>
      <c r="AQ503" s="8" t="str">
        <f t="shared" si="73"/>
        <v/>
      </c>
      <c r="AS503" s="8" t="str">
        <f t="shared" si="74"/>
        <v/>
      </c>
      <c r="AT503" s="8" t="str">
        <f t="shared" si="75"/>
        <v/>
      </c>
      <c r="AU503" s="8" t="str">
        <f t="shared" si="76"/>
        <v/>
      </c>
      <c r="AW503" s="8" t="str">
        <f t="shared" si="77"/>
        <v/>
      </c>
      <c r="AX503" s="8" t="str">
        <f t="shared" si="78"/>
        <v/>
      </c>
      <c r="AY503" s="8" t="str">
        <f t="shared" si="79"/>
        <v/>
      </c>
    </row>
    <row r="504" spans="1:51" x14ac:dyDescent="0.2">
      <c r="A504" s="13" t="s">
        <v>245</v>
      </c>
      <c r="B504" s="13">
        <v>1</v>
      </c>
      <c r="C504" s="13">
        <v>26996</v>
      </c>
      <c r="D504" s="13">
        <v>2440</v>
      </c>
      <c r="E504" s="13">
        <v>1250</v>
      </c>
      <c r="F504" s="13">
        <v>12</v>
      </c>
      <c r="G504" s="14">
        <v>27.815999999999995</v>
      </c>
      <c r="H504" s="13"/>
      <c r="I504" s="13"/>
      <c r="J504" s="13"/>
      <c r="K504" s="13"/>
      <c r="L504" s="13"/>
      <c r="M504" s="13"/>
      <c r="O504" s="8" t="str">
        <f t="shared" si="70"/>
        <v/>
      </c>
      <c r="P504" s="8"/>
      <c r="AO504" s="8" t="str">
        <f t="shared" si="71"/>
        <v/>
      </c>
      <c r="AP504" s="8" t="str">
        <f t="shared" si="72"/>
        <v/>
      </c>
      <c r="AQ504" s="8" t="str">
        <f t="shared" si="73"/>
        <v/>
      </c>
      <c r="AS504" s="8" t="str">
        <f t="shared" si="74"/>
        <v/>
      </c>
      <c r="AT504" s="8" t="str">
        <f t="shared" si="75"/>
        <v/>
      </c>
      <c r="AU504" s="8" t="str">
        <f t="shared" si="76"/>
        <v/>
      </c>
      <c r="AW504" s="8" t="str">
        <f t="shared" si="77"/>
        <v/>
      </c>
      <c r="AX504" s="8" t="str">
        <f t="shared" si="78"/>
        <v/>
      </c>
      <c r="AY504" s="8" t="str">
        <f t="shared" si="79"/>
        <v/>
      </c>
    </row>
    <row r="505" spans="1:51" x14ac:dyDescent="0.2">
      <c r="A505" s="13" t="s">
        <v>246</v>
      </c>
      <c r="B505" s="13">
        <v>1</v>
      </c>
      <c r="C505" s="13">
        <v>488</v>
      </c>
      <c r="D505" s="13">
        <v>2500</v>
      </c>
      <c r="E505" s="13">
        <v>1250</v>
      </c>
      <c r="F505" s="13">
        <v>15</v>
      </c>
      <c r="G505" s="14">
        <v>35.15625</v>
      </c>
      <c r="H505" s="13"/>
      <c r="I505" s="13"/>
      <c r="J505" s="13"/>
      <c r="K505" s="13"/>
      <c r="L505" s="13"/>
      <c r="M505" s="13"/>
      <c r="O505" s="8" t="str">
        <f t="shared" si="70"/>
        <v/>
      </c>
      <c r="P505" s="8"/>
      <c r="AO505" s="8" t="str">
        <f t="shared" si="71"/>
        <v/>
      </c>
      <c r="AP505" s="8" t="str">
        <f t="shared" si="72"/>
        <v/>
      </c>
      <c r="AQ505" s="8" t="str">
        <f t="shared" si="73"/>
        <v/>
      </c>
      <c r="AS505" s="8" t="str">
        <f t="shared" si="74"/>
        <v/>
      </c>
      <c r="AT505" s="8" t="str">
        <f t="shared" si="75"/>
        <v/>
      </c>
      <c r="AU505" s="8" t="str">
        <f t="shared" si="76"/>
        <v/>
      </c>
      <c r="AW505" s="8" t="str">
        <f t="shared" si="77"/>
        <v/>
      </c>
      <c r="AX505" s="8" t="str">
        <f t="shared" si="78"/>
        <v/>
      </c>
      <c r="AY505" s="8" t="str">
        <f t="shared" si="79"/>
        <v/>
      </c>
    </row>
    <row r="506" spans="1:51" x14ac:dyDescent="0.2">
      <c r="A506" s="13" t="s">
        <v>247</v>
      </c>
      <c r="B506" s="13">
        <v>1</v>
      </c>
      <c r="C506" s="13">
        <v>23198</v>
      </c>
      <c r="D506" s="13">
        <v>2500</v>
      </c>
      <c r="E506" s="13">
        <v>1250</v>
      </c>
      <c r="F506" s="13">
        <v>18</v>
      </c>
      <c r="G506" s="14">
        <v>46.125</v>
      </c>
      <c r="H506" s="13"/>
      <c r="I506" s="13"/>
      <c r="J506" s="13"/>
      <c r="K506" s="13"/>
      <c r="L506" s="13"/>
      <c r="M506" s="13"/>
      <c r="O506" s="8" t="str">
        <f t="shared" si="70"/>
        <v/>
      </c>
      <c r="P506" s="8"/>
      <c r="AO506" s="8" t="str">
        <f t="shared" si="71"/>
        <v/>
      </c>
      <c r="AP506" s="8" t="str">
        <f t="shared" si="72"/>
        <v/>
      </c>
      <c r="AQ506" s="8" t="str">
        <f t="shared" si="73"/>
        <v/>
      </c>
      <c r="AS506" s="8" t="str">
        <f t="shared" si="74"/>
        <v/>
      </c>
      <c r="AT506" s="8" t="str">
        <f t="shared" si="75"/>
        <v/>
      </c>
      <c r="AU506" s="8" t="str">
        <f t="shared" si="76"/>
        <v/>
      </c>
      <c r="AW506" s="8" t="str">
        <f t="shared" si="77"/>
        <v/>
      </c>
      <c r="AX506" s="8" t="str">
        <f t="shared" si="78"/>
        <v/>
      </c>
      <c r="AY506" s="8" t="str">
        <f t="shared" si="79"/>
        <v/>
      </c>
    </row>
    <row r="507" spans="1:51" x14ac:dyDescent="0.2">
      <c r="A507" s="13" t="s">
        <v>267</v>
      </c>
      <c r="B507" s="13">
        <v>1</v>
      </c>
      <c r="C507" s="13">
        <v>496</v>
      </c>
      <c r="D507" s="13">
        <v>2500</v>
      </c>
      <c r="E507" s="13">
        <v>1250</v>
      </c>
      <c r="F507" s="13">
        <v>20</v>
      </c>
      <c r="G507" s="14">
        <v>50</v>
      </c>
      <c r="H507" s="13"/>
      <c r="I507" s="13"/>
      <c r="J507" s="13"/>
      <c r="K507" s="13"/>
      <c r="L507" s="13"/>
      <c r="M507" s="13"/>
      <c r="O507" s="8" t="str">
        <f t="shared" si="70"/>
        <v/>
      </c>
      <c r="P507" s="8"/>
      <c r="AO507" s="8" t="str">
        <f t="shared" si="71"/>
        <v/>
      </c>
      <c r="AP507" s="8" t="str">
        <f t="shared" si="72"/>
        <v/>
      </c>
      <c r="AQ507" s="8" t="str">
        <f t="shared" si="73"/>
        <v/>
      </c>
      <c r="AS507" s="8" t="str">
        <f t="shared" si="74"/>
        <v/>
      </c>
      <c r="AT507" s="8" t="str">
        <f t="shared" si="75"/>
        <v/>
      </c>
      <c r="AU507" s="8" t="str">
        <f t="shared" si="76"/>
        <v/>
      </c>
      <c r="AW507" s="8" t="str">
        <f t="shared" si="77"/>
        <v/>
      </c>
      <c r="AX507" s="8" t="str">
        <f t="shared" si="78"/>
        <v/>
      </c>
      <c r="AY507" s="8" t="str">
        <f t="shared" si="79"/>
        <v/>
      </c>
    </row>
    <row r="508" spans="1:51" x14ac:dyDescent="0.2">
      <c r="A508" s="13" t="s">
        <v>268</v>
      </c>
      <c r="B508" s="13">
        <v>1</v>
      </c>
      <c r="C508" s="13">
        <v>497</v>
      </c>
      <c r="D508" s="13">
        <v>2500</v>
      </c>
      <c r="E508" s="13">
        <v>1250</v>
      </c>
      <c r="F508" s="13">
        <v>25</v>
      </c>
      <c r="G508" s="14">
        <v>58.59375</v>
      </c>
      <c r="H508" s="13"/>
      <c r="I508" s="13"/>
      <c r="J508" s="13"/>
      <c r="K508" s="13"/>
      <c r="L508" s="13"/>
      <c r="M508" s="13"/>
      <c r="O508" s="8" t="str">
        <f t="shared" si="70"/>
        <v/>
      </c>
      <c r="P508" s="8"/>
      <c r="AO508" s="8" t="str">
        <f t="shared" si="71"/>
        <v/>
      </c>
      <c r="AP508" s="8" t="str">
        <f t="shared" si="72"/>
        <v/>
      </c>
      <c r="AQ508" s="8" t="str">
        <f t="shared" si="73"/>
        <v/>
      </c>
      <c r="AS508" s="8" t="str">
        <f t="shared" si="74"/>
        <v/>
      </c>
      <c r="AT508" s="8" t="str">
        <f t="shared" si="75"/>
        <v/>
      </c>
      <c r="AU508" s="8" t="str">
        <f t="shared" si="76"/>
        <v/>
      </c>
      <c r="AW508" s="8" t="str">
        <f t="shared" si="77"/>
        <v/>
      </c>
      <c r="AX508" s="8" t="str">
        <f t="shared" si="78"/>
        <v/>
      </c>
      <c r="AY508" s="8" t="str">
        <f t="shared" si="79"/>
        <v/>
      </c>
    </row>
    <row r="509" spans="1:51" x14ac:dyDescent="0.2">
      <c r="A509" s="13" t="s">
        <v>271</v>
      </c>
      <c r="B509" s="13">
        <v>1</v>
      </c>
      <c r="C509" s="13">
        <v>413</v>
      </c>
      <c r="D509" s="13">
        <v>2500</v>
      </c>
      <c r="E509" s="13">
        <v>1500</v>
      </c>
      <c r="F509" s="13">
        <v>25</v>
      </c>
      <c r="G509" s="14">
        <v>70.3125</v>
      </c>
      <c r="H509" s="13"/>
      <c r="I509" s="13"/>
      <c r="J509" s="13"/>
      <c r="K509" s="13"/>
      <c r="L509" s="13"/>
      <c r="M509" s="13"/>
      <c r="O509" s="8" t="str">
        <f t="shared" si="70"/>
        <v/>
      </c>
      <c r="P509" s="8"/>
      <c r="AO509" s="8" t="str">
        <f t="shared" si="71"/>
        <v/>
      </c>
      <c r="AP509" s="8" t="str">
        <f t="shared" si="72"/>
        <v/>
      </c>
      <c r="AQ509" s="8" t="str">
        <f t="shared" si="73"/>
        <v/>
      </c>
      <c r="AS509" s="8" t="str">
        <f t="shared" si="74"/>
        <v/>
      </c>
      <c r="AT509" s="8" t="str">
        <f t="shared" si="75"/>
        <v/>
      </c>
      <c r="AU509" s="8" t="str">
        <f t="shared" si="76"/>
        <v/>
      </c>
      <c r="AW509" s="8" t="str">
        <f t="shared" si="77"/>
        <v/>
      </c>
      <c r="AX509" s="8" t="str">
        <f t="shared" si="78"/>
        <v/>
      </c>
      <c r="AY509" s="8" t="str">
        <f t="shared" si="79"/>
        <v/>
      </c>
    </row>
    <row r="510" spans="1:51" x14ac:dyDescent="0.2">
      <c r="A510" s="13" t="s">
        <v>269</v>
      </c>
      <c r="B510" s="13">
        <v>1</v>
      </c>
      <c r="C510" s="13">
        <v>498</v>
      </c>
      <c r="D510" s="13">
        <v>2500</v>
      </c>
      <c r="E510" s="13">
        <v>1250</v>
      </c>
      <c r="F510" s="13">
        <v>30</v>
      </c>
      <c r="G510" s="14">
        <v>75</v>
      </c>
      <c r="H510" s="13"/>
      <c r="I510" s="13"/>
      <c r="J510" s="13"/>
      <c r="K510" s="13"/>
      <c r="L510" s="13"/>
      <c r="M510" s="13"/>
      <c r="O510" s="8" t="str">
        <f t="shared" si="70"/>
        <v/>
      </c>
      <c r="P510" s="8"/>
      <c r="AO510" s="8" t="str">
        <f t="shared" si="71"/>
        <v/>
      </c>
      <c r="AP510" s="8" t="str">
        <f t="shared" si="72"/>
        <v/>
      </c>
      <c r="AQ510" s="8" t="str">
        <f t="shared" si="73"/>
        <v/>
      </c>
      <c r="AS510" s="8" t="str">
        <f t="shared" si="74"/>
        <v/>
      </c>
      <c r="AT510" s="8" t="str">
        <f t="shared" si="75"/>
        <v/>
      </c>
      <c r="AU510" s="8" t="str">
        <f t="shared" si="76"/>
        <v/>
      </c>
      <c r="AW510" s="8" t="str">
        <f t="shared" si="77"/>
        <v/>
      </c>
      <c r="AX510" s="8" t="str">
        <f t="shared" si="78"/>
        <v/>
      </c>
      <c r="AY510" s="8" t="str">
        <f t="shared" si="79"/>
        <v/>
      </c>
    </row>
    <row r="511" spans="1:51" x14ac:dyDescent="0.2">
      <c r="A511" s="13" t="s">
        <v>270</v>
      </c>
      <c r="B511" s="13">
        <v>1</v>
      </c>
      <c r="C511" s="13">
        <v>22829</v>
      </c>
      <c r="D511" s="13">
        <v>2500</v>
      </c>
      <c r="E511" s="13">
        <v>1250</v>
      </c>
      <c r="F511" s="13">
        <v>40</v>
      </c>
      <c r="G511" s="14">
        <v>93.75</v>
      </c>
      <c r="H511" s="13"/>
      <c r="I511" s="13"/>
      <c r="J511" s="13"/>
      <c r="K511" s="13"/>
      <c r="L511" s="13"/>
      <c r="M511" s="13"/>
      <c r="O511" s="8" t="str">
        <f t="shared" si="70"/>
        <v/>
      </c>
      <c r="P511" s="8"/>
      <c r="AO511" s="8" t="str">
        <f t="shared" si="71"/>
        <v/>
      </c>
      <c r="AP511" s="8" t="str">
        <f t="shared" si="72"/>
        <v/>
      </c>
      <c r="AQ511" s="8" t="str">
        <f t="shared" si="73"/>
        <v/>
      </c>
      <c r="AS511" s="8" t="str">
        <f t="shared" si="74"/>
        <v/>
      </c>
      <c r="AT511" s="8" t="str">
        <f t="shared" si="75"/>
        <v/>
      </c>
      <c r="AU511" s="8" t="str">
        <f t="shared" si="76"/>
        <v/>
      </c>
      <c r="AW511" s="8" t="str">
        <f t="shared" si="77"/>
        <v/>
      </c>
      <c r="AX511" s="8" t="str">
        <f t="shared" si="78"/>
        <v/>
      </c>
      <c r="AY511" s="8" t="str">
        <f t="shared" si="79"/>
        <v/>
      </c>
    </row>
    <row r="512" spans="1:51" x14ac:dyDescent="0.2">
      <c r="A512" s="18" t="s">
        <v>665</v>
      </c>
      <c r="B512" s="13"/>
      <c r="C512" s="13"/>
      <c r="D512" s="13"/>
      <c r="E512" s="13"/>
      <c r="F512" s="13"/>
      <c r="G512" s="14"/>
      <c r="H512" s="13"/>
      <c r="I512" s="13"/>
      <c r="J512" s="13"/>
      <c r="K512" s="13"/>
      <c r="L512" s="13"/>
      <c r="M512" s="13"/>
      <c r="O512" s="8" t="str">
        <f t="shared" si="70"/>
        <v/>
      </c>
      <c r="P512" s="8"/>
      <c r="AO512" s="8" t="str">
        <f t="shared" si="71"/>
        <v/>
      </c>
      <c r="AP512" s="8" t="str">
        <f t="shared" si="72"/>
        <v/>
      </c>
      <c r="AQ512" s="8" t="str">
        <f t="shared" si="73"/>
        <v/>
      </c>
      <c r="AS512" s="8" t="str">
        <f t="shared" si="74"/>
        <v/>
      </c>
      <c r="AT512" s="8" t="str">
        <f t="shared" si="75"/>
        <v/>
      </c>
      <c r="AU512" s="8" t="str">
        <f t="shared" si="76"/>
        <v/>
      </c>
      <c r="AW512" s="8" t="str">
        <f t="shared" si="77"/>
        <v/>
      </c>
      <c r="AX512" s="8" t="str">
        <f t="shared" si="78"/>
        <v/>
      </c>
      <c r="AY512" s="8" t="str">
        <f t="shared" si="79"/>
        <v/>
      </c>
    </row>
    <row r="513" spans="1:51" x14ac:dyDescent="0.2">
      <c r="A513" s="15" t="s">
        <v>265</v>
      </c>
      <c r="B513" s="15"/>
      <c r="C513" s="15"/>
      <c r="D513" s="15"/>
      <c r="E513" s="15"/>
      <c r="F513" s="13"/>
      <c r="G513" s="14"/>
      <c r="H513" s="13"/>
      <c r="I513" s="13"/>
      <c r="J513" s="13"/>
      <c r="K513" s="13"/>
      <c r="L513" s="13"/>
      <c r="M513" s="13"/>
      <c r="O513" s="8" t="str">
        <f t="shared" si="70"/>
        <v/>
      </c>
      <c r="P513" s="8"/>
      <c r="AO513" s="8" t="str">
        <f t="shared" si="71"/>
        <v/>
      </c>
      <c r="AP513" s="8" t="str">
        <f t="shared" si="72"/>
        <v/>
      </c>
      <c r="AQ513" s="8" t="str">
        <f t="shared" si="73"/>
        <v/>
      </c>
      <c r="AS513" s="8" t="str">
        <f t="shared" si="74"/>
        <v/>
      </c>
      <c r="AT513" s="8" t="str">
        <f t="shared" si="75"/>
        <v/>
      </c>
      <c r="AU513" s="8" t="str">
        <f t="shared" si="76"/>
        <v/>
      </c>
      <c r="AW513" s="8" t="str">
        <f t="shared" si="77"/>
        <v/>
      </c>
      <c r="AX513" s="8" t="str">
        <f t="shared" si="78"/>
        <v/>
      </c>
      <c r="AY513" s="8" t="str">
        <f t="shared" si="79"/>
        <v/>
      </c>
    </row>
    <row r="514" spans="1:51" x14ac:dyDescent="0.2">
      <c r="A514" s="13" t="s">
        <v>248</v>
      </c>
      <c r="B514" s="13">
        <v>1</v>
      </c>
      <c r="C514" s="13">
        <v>12504</v>
      </c>
      <c r="D514" s="13">
        <v>2520</v>
      </c>
      <c r="E514" s="13">
        <v>1870</v>
      </c>
      <c r="F514" s="13">
        <v>3</v>
      </c>
      <c r="G514" s="14">
        <v>6.5973600000000001</v>
      </c>
      <c r="H514" s="13"/>
      <c r="I514" s="13"/>
      <c r="J514" s="13"/>
      <c r="K514" s="13"/>
      <c r="L514" s="13"/>
      <c r="M514" s="13"/>
      <c r="O514" s="8" t="str">
        <f t="shared" si="70"/>
        <v/>
      </c>
      <c r="P514" s="8"/>
      <c r="AO514" s="8" t="str">
        <f t="shared" si="71"/>
        <v/>
      </c>
      <c r="AP514" s="8" t="str">
        <f t="shared" si="72"/>
        <v/>
      </c>
      <c r="AQ514" s="8" t="str">
        <f t="shared" si="73"/>
        <v/>
      </c>
      <c r="AS514" s="8" t="str">
        <f t="shared" si="74"/>
        <v/>
      </c>
      <c r="AT514" s="8" t="str">
        <f t="shared" si="75"/>
        <v/>
      </c>
      <c r="AU514" s="8" t="str">
        <f t="shared" si="76"/>
        <v/>
      </c>
      <c r="AW514" s="8" t="str">
        <f t="shared" si="77"/>
        <v/>
      </c>
      <c r="AX514" s="8" t="str">
        <f t="shared" si="78"/>
        <v/>
      </c>
      <c r="AY514" s="8" t="str">
        <f t="shared" si="79"/>
        <v/>
      </c>
    </row>
    <row r="515" spans="1:51" x14ac:dyDescent="0.2">
      <c r="A515" s="13" t="s">
        <v>805</v>
      </c>
      <c r="B515" s="13">
        <v>1</v>
      </c>
      <c r="C515" s="13">
        <v>56720</v>
      </c>
      <c r="D515" s="13">
        <v>2520</v>
      </c>
      <c r="E515" s="13">
        <v>1870</v>
      </c>
      <c r="F515" s="13">
        <v>4</v>
      </c>
      <c r="G515" s="14">
        <v>8.4823199999999996</v>
      </c>
      <c r="H515" s="13"/>
      <c r="I515" s="13"/>
      <c r="J515" s="13"/>
      <c r="K515" s="13"/>
      <c r="L515" s="13"/>
      <c r="M515" s="13"/>
      <c r="O515" s="8" t="str">
        <f t="shared" si="70"/>
        <v/>
      </c>
      <c r="P515" s="8"/>
    </row>
    <row r="516" spans="1:51" x14ac:dyDescent="0.2">
      <c r="A516" s="13" t="s">
        <v>249</v>
      </c>
      <c r="B516" s="13">
        <v>1</v>
      </c>
      <c r="C516" s="13">
        <v>21026</v>
      </c>
      <c r="D516" s="13">
        <v>2520</v>
      </c>
      <c r="E516" s="13">
        <v>1870</v>
      </c>
      <c r="F516" s="13">
        <v>4</v>
      </c>
      <c r="G516" s="14">
        <v>8.4823199999999996</v>
      </c>
      <c r="H516" s="13"/>
      <c r="I516" s="13"/>
      <c r="J516" s="13"/>
      <c r="K516" s="13"/>
      <c r="L516" s="13"/>
      <c r="M516" s="13"/>
      <c r="O516" s="8" t="str">
        <f t="shared" si="70"/>
        <v/>
      </c>
      <c r="P516" s="8"/>
      <c r="AO516" s="8" t="str">
        <f t="shared" si="71"/>
        <v/>
      </c>
      <c r="AP516" s="8" t="str">
        <f t="shared" si="72"/>
        <v/>
      </c>
      <c r="AQ516" s="8" t="str">
        <f t="shared" si="73"/>
        <v/>
      </c>
      <c r="AS516" s="8" t="str">
        <f t="shared" si="74"/>
        <v/>
      </c>
      <c r="AT516" s="8" t="str">
        <f t="shared" si="75"/>
        <v/>
      </c>
      <c r="AU516" s="8" t="str">
        <f t="shared" si="76"/>
        <v/>
      </c>
      <c r="AW516" s="8" t="str">
        <f t="shared" si="77"/>
        <v/>
      </c>
      <c r="AX516" s="8" t="str">
        <f t="shared" si="78"/>
        <v/>
      </c>
      <c r="AY516" s="8" t="str">
        <f t="shared" si="79"/>
        <v/>
      </c>
    </row>
    <row r="517" spans="1:51" x14ac:dyDescent="0.2">
      <c r="A517" s="13" t="s">
        <v>250</v>
      </c>
      <c r="B517" s="13">
        <v>1</v>
      </c>
      <c r="C517" s="13">
        <v>14611</v>
      </c>
      <c r="D517" s="13">
        <v>2520</v>
      </c>
      <c r="E517" s="13">
        <v>1870</v>
      </c>
      <c r="F517" s="13">
        <v>5</v>
      </c>
      <c r="G517" s="14">
        <v>10.6029</v>
      </c>
      <c r="H517" s="13"/>
      <c r="I517" s="13"/>
      <c r="J517" s="13"/>
      <c r="K517" s="13"/>
      <c r="L517" s="13"/>
      <c r="M517" s="13"/>
      <c r="O517" s="8" t="str">
        <f t="shared" si="70"/>
        <v/>
      </c>
      <c r="P517" s="8"/>
      <c r="AO517" s="8" t="str">
        <f t="shared" si="71"/>
        <v/>
      </c>
      <c r="AP517" s="8" t="str">
        <f t="shared" si="72"/>
        <v/>
      </c>
      <c r="AQ517" s="8" t="str">
        <f t="shared" si="73"/>
        <v/>
      </c>
      <c r="AS517" s="8" t="str">
        <f t="shared" si="74"/>
        <v/>
      </c>
      <c r="AT517" s="8" t="str">
        <f t="shared" si="75"/>
        <v/>
      </c>
      <c r="AU517" s="8" t="str">
        <f t="shared" si="76"/>
        <v/>
      </c>
      <c r="AW517" s="8" t="str">
        <f t="shared" si="77"/>
        <v/>
      </c>
      <c r="AX517" s="8" t="str">
        <f t="shared" si="78"/>
        <v/>
      </c>
      <c r="AY517" s="8" t="str">
        <f t="shared" si="79"/>
        <v/>
      </c>
    </row>
    <row r="518" spans="1:51" x14ac:dyDescent="0.2">
      <c r="A518" s="13" t="s">
        <v>806</v>
      </c>
      <c r="B518" s="13">
        <v>1</v>
      </c>
      <c r="C518" s="13">
        <v>28791</v>
      </c>
      <c r="D518" s="13">
        <v>2580</v>
      </c>
      <c r="E518" s="13">
        <v>1870</v>
      </c>
      <c r="F518" s="13">
        <v>6</v>
      </c>
      <c r="G518" s="14">
        <v>14.13</v>
      </c>
      <c r="H518" s="13"/>
      <c r="I518" s="13"/>
      <c r="J518" s="13"/>
      <c r="K518" s="13"/>
      <c r="L518" s="13"/>
      <c r="M518" s="13"/>
      <c r="O518" s="8" t="str">
        <f t="shared" si="70"/>
        <v/>
      </c>
      <c r="P518" s="8"/>
    </row>
    <row r="519" spans="1:51" x14ac:dyDescent="0.2">
      <c r="A519" s="13" t="s">
        <v>251</v>
      </c>
      <c r="B519" s="13">
        <v>1</v>
      </c>
      <c r="C519" s="13">
        <v>21478</v>
      </c>
      <c r="D519" s="13">
        <v>2520</v>
      </c>
      <c r="E519" s="13">
        <v>1870</v>
      </c>
      <c r="F519" s="13">
        <v>8</v>
      </c>
      <c r="G519" s="14">
        <v>16.964639999999999</v>
      </c>
      <c r="H519" s="13"/>
      <c r="I519" s="13"/>
      <c r="J519" s="13"/>
      <c r="K519" s="13"/>
      <c r="L519" s="13"/>
      <c r="M519" s="13"/>
      <c r="O519" s="8" t="str">
        <f t="shared" si="70"/>
        <v/>
      </c>
      <c r="P519" s="8"/>
      <c r="AO519" s="8" t="str">
        <f t="shared" si="71"/>
        <v/>
      </c>
      <c r="AP519" s="8" t="str">
        <f t="shared" si="72"/>
        <v/>
      </c>
      <c r="AQ519" s="8" t="str">
        <f t="shared" si="73"/>
        <v/>
      </c>
      <c r="AS519" s="8" t="str">
        <f t="shared" si="74"/>
        <v/>
      </c>
      <c r="AT519" s="8" t="str">
        <f t="shared" si="75"/>
        <v/>
      </c>
      <c r="AU519" s="8" t="str">
        <f t="shared" si="76"/>
        <v/>
      </c>
      <c r="AW519" s="8" t="str">
        <f t="shared" si="77"/>
        <v/>
      </c>
      <c r="AX519" s="8" t="str">
        <f t="shared" si="78"/>
        <v/>
      </c>
      <c r="AY519" s="8" t="str">
        <f t="shared" si="79"/>
        <v/>
      </c>
    </row>
    <row r="520" spans="1:51" x14ac:dyDescent="0.2">
      <c r="A520" s="13" t="s">
        <v>252</v>
      </c>
      <c r="B520" s="13">
        <v>1</v>
      </c>
      <c r="C520" s="13">
        <v>21585</v>
      </c>
      <c r="D520" s="13">
        <v>2520</v>
      </c>
      <c r="E520" s="13">
        <v>1870</v>
      </c>
      <c r="F520" s="13">
        <v>10</v>
      </c>
      <c r="G520" s="14">
        <v>21.2058</v>
      </c>
      <c r="H520" s="13"/>
      <c r="I520" s="13"/>
      <c r="J520" s="13"/>
      <c r="K520" s="13"/>
      <c r="L520" s="13"/>
      <c r="M520" s="13"/>
      <c r="O520" s="8" t="str">
        <f t="shared" si="70"/>
        <v/>
      </c>
      <c r="P520" s="8"/>
      <c r="AO520" s="8" t="str">
        <f t="shared" si="71"/>
        <v/>
      </c>
      <c r="AP520" s="8" t="str">
        <f t="shared" si="72"/>
        <v/>
      </c>
      <c r="AQ520" s="8" t="str">
        <f t="shared" si="73"/>
        <v/>
      </c>
      <c r="AS520" s="8" t="str">
        <f t="shared" si="74"/>
        <v/>
      </c>
      <c r="AT520" s="8" t="str">
        <f t="shared" si="75"/>
        <v/>
      </c>
      <c r="AU520" s="8" t="str">
        <f t="shared" si="76"/>
        <v/>
      </c>
      <c r="AW520" s="8" t="str">
        <f t="shared" si="77"/>
        <v/>
      </c>
      <c r="AX520" s="8" t="str">
        <f t="shared" si="78"/>
        <v/>
      </c>
      <c r="AY520" s="8" t="str">
        <f t="shared" si="79"/>
        <v/>
      </c>
    </row>
    <row r="521" spans="1:51" x14ac:dyDescent="0.2">
      <c r="A521" s="13" t="s">
        <v>253</v>
      </c>
      <c r="B521" s="13">
        <v>1</v>
      </c>
      <c r="C521" s="13">
        <v>20765</v>
      </c>
      <c r="D521" s="13">
        <v>2520</v>
      </c>
      <c r="E521" s="13">
        <v>1870</v>
      </c>
      <c r="F521" s="13">
        <v>12</v>
      </c>
      <c r="G521" s="14">
        <v>25.446960000000001</v>
      </c>
      <c r="H521" s="13"/>
      <c r="I521" s="13"/>
      <c r="J521" s="13"/>
      <c r="K521" s="13"/>
      <c r="L521" s="13"/>
      <c r="M521" s="13"/>
      <c r="O521" s="8" t="str">
        <f t="shared" si="70"/>
        <v/>
      </c>
      <c r="P521" s="8"/>
      <c r="AO521" s="8" t="str">
        <f t="shared" si="71"/>
        <v/>
      </c>
      <c r="AP521" s="8" t="str">
        <f t="shared" si="72"/>
        <v/>
      </c>
      <c r="AQ521" s="8" t="str">
        <f t="shared" si="73"/>
        <v/>
      </c>
      <c r="AS521" s="8" t="str">
        <f t="shared" si="74"/>
        <v/>
      </c>
      <c r="AT521" s="8" t="str">
        <f t="shared" si="75"/>
        <v/>
      </c>
      <c r="AU521" s="8" t="str">
        <f t="shared" si="76"/>
        <v/>
      </c>
      <c r="AW521" s="8" t="str">
        <f t="shared" si="77"/>
        <v/>
      </c>
      <c r="AX521" s="8" t="str">
        <f t="shared" si="78"/>
        <v/>
      </c>
      <c r="AY521" s="8" t="str">
        <f t="shared" si="79"/>
        <v/>
      </c>
    </row>
    <row r="522" spans="1:51" x14ac:dyDescent="0.2">
      <c r="A522" s="13" t="s">
        <v>254</v>
      </c>
      <c r="B522" s="13">
        <v>1</v>
      </c>
      <c r="C522" s="13">
        <v>7910</v>
      </c>
      <c r="D522" s="13">
        <v>2520</v>
      </c>
      <c r="E522" s="13">
        <v>1870</v>
      </c>
      <c r="F522" s="13">
        <v>15</v>
      </c>
      <c r="G522" s="14">
        <v>31.808700000000002</v>
      </c>
      <c r="H522" s="13"/>
      <c r="I522" s="13"/>
      <c r="J522" s="13"/>
      <c r="K522" s="13"/>
      <c r="L522" s="13"/>
      <c r="M522" s="13"/>
      <c r="O522" s="8" t="str">
        <f t="shared" si="70"/>
        <v/>
      </c>
      <c r="P522" s="8"/>
      <c r="AO522" s="8" t="str">
        <f t="shared" si="71"/>
        <v/>
      </c>
      <c r="AP522" s="8" t="str">
        <f t="shared" si="72"/>
        <v/>
      </c>
      <c r="AQ522" s="8" t="str">
        <f t="shared" si="73"/>
        <v/>
      </c>
      <c r="AS522" s="8" t="str">
        <f t="shared" si="74"/>
        <v/>
      </c>
      <c r="AT522" s="8" t="str">
        <f t="shared" si="75"/>
        <v/>
      </c>
      <c r="AU522" s="8" t="str">
        <f t="shared" si="76"/>
        <v/>
      </c>
      <c r="AW522" s="8" t="str">
        <f t="shared" si="77"/>
        <v/>
      </c>
      <c r="AX522" s="8" t="str">
        <f t="shared" si="78"/>
        <v/>
      </c>
      <c r="AY522" s="8" t="str">
        <f t="shared" si="79"/>
        <v/>
      </c>
    </row>
    <row r="523" spans="1:51" x14ac:dyDescent="0.2">
      <c r="A523" s="13" t="s">
        <v>255</v>
      </c>
      <c r="B523" s="13">
        <v>1</v>
      </c>
      <c r="C523" s="13">
        <v>7844</v>
      </c>
      <c r="D523" s="13">
        <v>2520</v>
      </c>
      <c r="E523" s="13">
        <v>1870</v>
      </c>
      <c r="F523" s="13">
        <v>18</v>
      </c>
      <c r="G523" s="14">
        <v>38.170439999999999</v>
      </c>
      <c r="H523" s="13"/>
      <c r="I523" s="13"/>
      <c r="J523" s="13"/>
      <c r="K523" s="13"/>
      <c r="L523" s="13"/>
      <c r="M523" s="13"/>
      <c r="O523" s="8" t="str">
        <f t="shared" ref="O523:O554" si="80">IF(N523&gt;25,"PAZI","")</f>
        <v/>
      </c>
      <c r="P523" s="8"/>
      <c r="AO523" s="8" t="str">
        <f t="shared" si="71"/>
        <v/>
      </c>
      <c r="AP523" s="8" t="str">
        <f t="shared" si="72"/>
        <v/>
      </c>
      <c r="AQ523" s="8" t="str">
        <f t="shared" si="73"/>
        <v/>
      </c>
      <c r="AS523" s="8" t="str">
        <f t="shared" si="74"/>
        <v/>
      </c>
      <c r="AT523" s="8" t="str">
        <f t="shared" si="75"/>
        <v/>
      </c>
      <c r="AU523" s="8" t="str">
        <f t="shared" si="76"/>
        <v/>
      </c>
      <c r="AW523" s="8" t="str">
        <f t="shared" si="77"/>
        <v/>
      </c>
      <c r="AX523" s="8" t="str">
        <f t="shared" si="78"/>
        <v/>
      </c>
      <c r="AY523" s="8" t="str">
        <f t="shared" si="79"/>
        <v/>
      </c>
    </row>
    <row r="524" spans="1:51" x14ac:dyDescent="0.2">
      <c r="A524" s="13" t="s">
        <v>256</v>
      </c>
      <c r="B524" s="13">
        <v>1</v>
      </c>
      <c r="C524" s="13">
        <v>20601</v>
      </c>
      <c r="D524" s="13">
        <v>2520</v>
      </c>
      <c r="E524" s="13">
        <v>1870</v>
      </c>
      <c r="F524" s="13">
        <v>20</v>
      </c>
      <c r="G524" s="14">
        <v>40.055399999999999</v>
      </c>
      <c r="H524" s="13"/>
      <c r="I524" s="13"/>
      <c r="J524" s="13"/>
      <c r="K524" s="13"/>
      <c r="L524" s="13"/>
      <c r="M524" s="13"/>
      <c r="O524" s="8" t="str">
        <f t="shared" si="80"/>
        <v/>
      </c>
      <c r="P524" s="8"/>
      <c r="AO524" s="8" t="str">
        <f t="shared" si="71"/>
        <v/>
      </c>
      <c r="AP524" s="8" t="str">
        <f t="shared" si="72"/>
        <v/>
      </c>
      <c r="AQ524" s="8" t="str">
        <f t="shared" si="73"/>
        <v/>
      </c>
      <c r="AS524" s="8" t="str">
        <f t="shared" si="74"/>
        <v/>
      </c>
      <c r="AT524" s="8" t="str">
        <f t="shared" si="75"/>
        <v/>
      </c>
      <c r="AU524" s="8" t="str">
        <f t="shared" si="76"/>
        <v/>
      </c>
      <c r="AW524" s="8" t="str">
        <f t="shared" si="77"/>
        <v/>
      </c>
      <c r="AX524" s="8" t="str">
        <f t="shared" si="78"/>
        <v/>
      </c>
      <c r="AY524" s="8" t="str">
        <f t="shared" si="79"/>
        <v/>
      </c>
    </row>
    <row r="525" spans="1:51" x14ac:dyDescent="0.2">
      <c r="A525" s="13" t="s">
        <v>257</v>
      </c>
      <c r="B525" s="13">
        <v>1</v>
      </c>
      <c r="C525" s="13">
        <v>21027</v>
      </c>
      <c r="D525" s="13">
        <v>2520</v>
      </c>
      <c r="E525" s="13">
        <v>1870</v>
      </c>
      <c r="F525" s="13">
        <v>25</v>
      </c>
      <c r="G525" s="14">
        <v>49.480200000000004</v>
      </c>
      <c r="H525" s="13"/>
      <c r="I525" s="13"/>
      <c r="J525" s="13"/>
      <c r="K525" s="13"/>
      <c r="L525" s="13"/>
      <c r="M525" s="13"/>
      <c r="O525" s="8" t="str">
        <f t="shared" si="80"/>
        <v/>
      </c>
      <c r="P525" s="8"/>
      <c r="AO525" s="8" t="str">
        <f t="shared" si="71"/>
        <v/>
      </c>
      <c r="AP525" s="8" t="str">
        <f t="shared" si="72"/>
        <v/>
      </c>
      <c r="AQ525" s="8" t="str">
        <f t="shared" si="73"/>
        <v/>
      </c>
      <c r="AS525" s="8" t="str">
        <f t="shared" si="74"/>
        <v/>
      </c>
      <c r="AT525" s="8" t="str">
        <f t="shared" si="75"/>
        <v/>
      </c>
      <c r="AU525" s="8" t="str">
        <f t="shared" si="76"/>
        <v/>
      </c>
      <c r="AW525" s="8" t="str">
        <f t="shared" si="77"/>
        <v/>
      </c>
      <c r="AX525" s="8" t="str">
        <f t="shared" si="78"/>
        <v/>
      </c>
      <c r="AY525" s="8" t="str">
        <f t="shared" si="79"/>
        <v/>
      </c>
    </row>
    <row r="526" spans="1:51" x14ac:dyDescent="0.2">
      <c r="A526" s="13" t="s">
        <v>258</v>
      </c>
      <c r="B526" s="13">
        <v>1</v>
      </c>
      <c r="C526" s="13">
        <v>20597</v>
      </c>
      <c r="D526" s="13">
        <v>2520</v>
      </c>
      <c r="E526" s="13">
        <v>1870</v>
      </c>
      <c r="F526" s="13">
        <v>30</v>
      </c>
      <c r="G526" s="14">
        <v>59.376240000000003</v>
      </c>
      <c r="H526" s="13"/>
      <c r="I526" s="13"/>
      <c r="J526" s="13"/>
      <c r="K526" s="13"/>
      <c r="L526" s="13"/>
      <c r="M526" s="13"/>
      <c r="O526" s="8" t="str">
        <f t="shared" si="80"/>
        <v/>
      </c>
      <c r="P526" s="8"/>
      <c r="AO526" s="8" t="str">
        <f t="shared" si="71"/>
        <v/>
      </c>
      <c r="AP526" s="8" t="str">
        <f t="shared" si="72"/>
        <v/>
      </c>
      <c r="AQ526" s="8" t="str">
        <f t="shared" si="73"/>
        <v/>
      </c>
      <c r="AS526" s="8" t="str">
        <f t="shared" si="74"/>
        <v/>
      </c>
      <c r="AT526" s="8" t="str">
        <f t="shared" si="75"/>
        <v/>
      </c>
      <c r="AU526" s="8" t="str">
        <f t="shared" si="76"/>
        <v/>
      </c>
      <c r="AW526" s="8" t="str">
        <f t="shared" si="77"/>
        <v/>
      </c>
      <c r="AX526" s="8" t="str">
        <f t="shared" si="78"/>
        <v/>
      </c>
      <c r="AY526" s="8" t="str">
        <f t="shared" si="79"/>
        <v/>
      </c>
    </row>
    <row r="527" spans="1:51" x14ac:dyDescent="0.2">
      <c r="A527" s="13" t="s">
        <v>259</v>
      </c>
      <c r="B527" s="13">
        <v>1</v>
      </c>
      <c r="C527" s="13">
        <v>52825</v>
      </c>
      <c r="D527" s="13">
        <v>2520</v>
      </c>
      <c r="E527" s="13">
        <v>1870</v>
      </c>
      <c r="F527" s="13">
        <v>40</v>
      </c>
      <c r="G527" s="14">
        <v>78.225840000000005</v>
      </c>
      <c r="H527" s="13"/>
      <c r="I527" s="13"/>
      <c r="J527" s="13"/>
      <c r="K527" s="13"/>
      <c r="L527" s="13"/>
      <c r="M527" s="13"/>
      <c r="O527" s="8" t="str">
        <f t="shared" si="80"/>
        <v/>
      </c>
      <c r="P527" s="8"/>
      <c r="AO527" s="8" t="str">
        <f t="shared" si="71"/>
        <v/>
      </c>
      <c r="AP527" s="8" t="str">
        <f t="shared" si="72"/>
        <v/>
      </c>
      <c r="AQ527" s="8" t="str">
        <f t="shared" si="73"/>
        <v/>
      </c>
      <c r="AS527" s="8" t="str">
        <f t="shared" si="74"/>
        <v/>
      </c>
      <c r="AT527" s="8" t="str">
        <f t="shared" si="75"/>
        <v/>
      </c>
      <c r="AU527" s="8" t="str">
        <f t="shared" si="76"/>
        <v/>
      </c>
      <c r="AW527" s="8" t="str">
        <f t="shared" si="77"/>
        <v/>
      </c>
      <c r="AX527" s="8" t="str">
        <f t="shared" si="78"/>
        <v/>
      </c>
      <c r="AY527" s="8" t="str">
        <f t="shared" si="79"/>
        <v/>
      </c>
    </row>
    <row r="528" spans="1:51" x14ac:dyDescent="0.2">
      <c r="A528" s="18" t="s">
        <v>666</v>
      </c>
      <c r="B528" s="13"/>
      <c r="C528" s="13"/>
      <c r="D528" s="13"/>
      <c r="E528" s="13"/>
      <c r="F528" s="13"/>
      <c r="G528" s="14"/>
      <c r="H528" s="13"/>
      <c r="I528" s="13"/>
      <c r="J528" s="13"/>
      <c r="K528" s="13"/>
      <c r="L528" s="13"/>
      <c r="M528" s="13"/>
      <c r="O528" s="8" t="str">
        <f t="shared" si="80"/>
        <v/>
      </c>
      <c r="P528" s="8"/>
      <c r="AO528" s="8" t="str">
        <f t="shared" si="71"/>
        <v/>
      </c>
      <c r="AP528" s="8" t="str">
        <f t="shared" si="72"/>
        <v/>
      </c>
      <c r="AQ528" s="8" t="str">
        <f t="shared" si="73"/>
        <v/>
      </c>
      <c r="AS528" s="8" t="str">
        <f t="shared" si="74"/>
        <v/>
      </c>
      <c r="AT528" s="8" t="str">
        <f t="shared" si="75"/>
        <v/>
      </c>
      <c r="AU528" s="8" t="str">
        <f t="shared" si="76"/>
        <v/>
      </c>
      <c r="AW528" s="8" t="str">
        <f t="shared" si="77"/>
        <v/>
      </c>
      <c r="AX528" s="8" t="str">
        <f t="shared" si="78"/>
        <v/>
      </c>
      <c r="AY528" s="8" t="str">
        <f t="shared" si="79"/>
        <v/>
      </c>
    </row>
    <row r="529" spans="1:51" x14ac:dyDescent="0.2">
      <c r="A529" s="15" t="s">
        <v>266</v>
      </c>
      <c r="B529" s="15"/>
      <c r="C529" s="15"/>
      <c r="D529" s="15"/>
      <c r="E529" s="15"/>
      <c r="F529" s="13"/>
      <c r="G529" s="14"/>
      <c r="H529" s="13"/>
      <c r="I529" s="13"/>
      <c r="J529" s="13"/>
      <c r="K529" s="13"/>
      <c r="L529" s="13"/>
      <c r="M529" s="13"/>
      <c r="O529" s="8" t="str">
        <f t="shared" si="80"/>
        <v/>
      </c>
      <c r="P529" s="8"/>
      <c r="AO529" s="8" t="str">
        <f t="shared" si="71"/>
        <v/>
      </c>
      <c r="AP529" s="8" t="str">
        <f t="shared" si="72"/>
        <v/>
      </c>
      <c r="AQ529" s="8" t="str">
        <f t="shared" si="73"/>
        <v/>
      </c>
      <c r="AS529" s="8" t="str">
        <f t="shared" si="74"/>
        <v/>
      </c>
      <c r="AT529" s="8" t="str">
        <f t="shared" si="75"/>
        <v/>
      </c>
      <c r="AU529" s="8" t="str">
        <f t="shared" si="76"/>
        <v/>
      </c>
      <c r="AW529" s="8" t="str">
        <f t="shared" si="77"/>
        <v/>
      </c>
      <c r="AX529" s="8" t="str">
        <f t="shared" si="78"/>
        <v/>
      </c>
      <c r="AY529" s="8" t="str">
        <f t="shared" si="79"/>
        <v/>
      </c>
    </row>
    <row r="530" spans="1:51" x14ac:dyDescent="0.2">
      <c r="A530" s="13" t="s">
        <v>272</v>
      </c>
      <c r="B530" s="13">
        <v>1</v>
      </c>
      <c r="C530" s="13">
        <v>51745</v>
      </c>
      <c r="D530" s="13">
        <v>1250</v>
      </c>
      <c r="E530" s="13">
        <v>2500</v>
      </c>
      <c r="F530" s="13">
        <v>6.5</v>
      </c>
      <c r="G530" s="14">
        <v>14.249999999999998</v>
      </c>
      <c r="H530" s="13"/>
      <c r="I530" s="13"/>
      <c r="J530" s="13"/>
      <c r="K530" s="13"/>
      <c r="L530" s="13"/>
      <c r="M530" s="13"/>
      <c r="O530" s="8" t="str">
        <f t="shared" si="80"/>
        <v/>
      </c>
      <c r="P530" s="8"/>
      <c r="AO530" s="8" t="str">
        <f t="shared" si="71"/>
        <v/>
      </c>
      <c r="AP530" s="8" t="str">
        <f t="shared" si="72"/>
        <v/>
      </c>
      <c r="AQ530" s="8" t="str">
        <f t="shared" si="73"/>
        <v/>
      </c>
      <c r="AS530" s="8" t="str">
        <f t="shared" si="74"/>
        <v/>
      </c>
      <c r="AT530" s="8" t="str">
        <f t="shared" si="75"/>
        <v/>
      </c>
      <c r="AU530" s="8" t="str">
        <f t="shared" si="76"/>
        <v/>
      </c>
      <c r="AW530" s="8" t="str">
        <f t="shared" si="77"/>
        <v/>
      </c>
      <c r="AX530" s="8" t="str">
        <f t="shared" si="78"/>
        <v/>
      </c>
      <c r="AY530" s="8" t="str">
        <f t="shared" si="79"/>
        <v/>
      </c>
    </row>
    <row r="531" spans="1:51" x14ac:dyDescent="0.2">
      <c r="A531" s="13" t="s">
        <v>260</v>
      </c>
      <c r="B531" s="13">
        <v>1</v>
      </c>
      <c r="C531" s="13">
        <v>404</v>
      </c>
      <c r="D531" s="13">
        <v>1250</v>
      </c>
      <c r="E531" s="13">
        <v>2500</v>
      </c>
      <c r="F531" s="13">
        <v>9</v>
      </c>
      <c r="G531" s="14">
        <v>21.09375</v>
      </c>
      <c r="H531" s="13"/>
      <c r="I531" s="13"/>
      <c r="J531" s="13"/>
      <c r="K531" s="13"/>
      <c r="L531" s="13"/>
      <c r="M531" s="13"/>
      <c r="O531" s="8" t="str">
        <f t="shared" si="80"/>
        <v/>
      </c>
      <c r="P531" s="8"/>
      <c r="AO531" s="8" t="str">
        <f t="shared" si="71"/>
        <v/>
      </c>
      <c r="AP531" s="8" t="str">
        <f t="shared" si="72"/>
        <v/>
      </c>
      <c r="AQ531" s="8" t="str">
        <f t="shared" si="73"/>
        <v/>
      </c>
      <c r="AS531" s="8" t="str">
        <f t="shared" si="74"/>
        <v/>
      </c>
      <c r="AT531" s="8" t="str">
        <f t="shared" si="75"/>
        <v/>
      </c>
      <c r="AU531" s="8" t="str">
        <f t="shared" si="76"/>
        <v/>
      </c>
      <c r="AW531" s="8" t="str">
        <f t="shared" si="77"/>
        <v/>
      </c>
      <c r="AX531" s="8" t="str">
        <f t="shared" si="78"/>
        <v/>
      </c>
      <c r="AY531" s="8" t="str">
        <f t="shared" si="79"/>
        <v/>
      </c>
    </row>
    <row r="532" spans="1:51" x14ac:dyDescent="0.2">
      <c r="A532" s="13" t="s">
        <v>261</v>
      </c>
      <c r="B532" s="13">
        <v>1</v>
      </c>
      <c r="C532" s="13">
        <v>464</v>
      </c>
      <c r="D532" s="13">
        <v>1250</v>
      </c>
      <c r="E532" s="13">
        <v>2500</v>
      </c>
      <c r="F532" s="13">
        <v>12</v>
      </c>
      <c r="G532" s="14">
        <v>27.750000000000004</v>
      </c>
      <c r="H532" s="13"/>
      <c r="I532" s="13"/>
      <c r="J532" s="13"/>
      <c r="K532" s="13"/>
      <c r="L532" s="13"/>
      <c r="M532" s="13"/>
      <c r="O532" s="8" t="str">
        <f t="shared" si="80"/>
        <v/>
      </c>
      <c r="P532" s="8"/>
      <c r="AO532" s="8" t="str">
        <f t="shared" si="71"/>
        <v/>
      </c>
      <c r="AP532" s="8" t="str">
        <f t="shared" si="72"/>
        <v/>
      </c>
      <c r="AQ532" s="8" t="str">
        <f t="shared" si="73"/>
        <v/>
      </c>
      <c r="AS532" s="8" t="str">
        <f t="shared" si="74"/>
        <v/>
      </c>
      <c r="AT532" s="8" t="str">
        <f t="shared" si="75"/>
        <v/>
      </c>
      <c r="AU532" s="8" t="str">
        <f t="shared" si="76"/>
        <v/>
      </c>
      <c r="AW532" s="8" t="str">
        <f t="shared" si="77"/>
        <v/>
      </c>
      <c r="AX532" s="8" t="str">
        <f t="shared" si="78"/>
        <v/>
      </c>
      <c r="AY532" s="8" t="str">
        <f t="shared" si="79"/>
        <v/>
      </c>
    </row>
    <row r="533" spans="1:51" x14ac:dyDescent="0.2">
      <c r="A533" s="13" t="s">
        <v>262</v>
      </c>
      <c r="B533" s="13">
        <v>1</v>
      </c>
      <c r="C533" s="13">
        <v>516</v>
      </c>
      <c r="D533" s="13">
        <v>1250</v>
      </c>
      <c r="E533" s="13">
        <v>2500</v>
      </c>
      <c r="F533" s="13">
        <v>15</v>
      </c>
      <c r="G533" s="14">
        <v>34.6875</v>
      </c>
      <c r="H533" s="13"/>
      <c r="I533" s="13"/>
      <c r="J533" s="13"/>
      <c r="K533" s="13"/>
      <c r="L533" s="13"/>
      <c r="M533" s="13"/>
      <c r="O533" s="8" t="str">
        <f t="shared" si="80"/>
        <v/>
      </c>
      <c r="P533" s="8"/>
      <c r="AO533" s="8" t="str">
        <f t="shared" si="71"/>
        <v/>
      </c>
      <c r="AP533" s="8" t="str">
        <f t="shared" si="72"/>
        <v/>
      </c>
      <c r="AQ533" s="8" t="str">
        <f t="shared" si="73"/>
        <v/>
      </c>
      <c r="AS533" s="8" t="str">
        <f t="shared" si="74"/>
        <v/>
      </c>
      <c r="AT533" s="8" t="str">
        <f t="shared" si="75"/>
        <v/>
      </c>
      <c r="AU533" s="8" t="str">
        <f t="shared" si="76"/>
        <v/>
      </c>
      <c r="AW533" s="8" t="str">
        <f t="shared" si="77"/>
        <v/>
      </c>
      <c r="AX533" s="8" t="str">
        <f t="shared" si="78"/>
        <v/>
      </c>
      <c r="AY533" s="8" t="str">
        <f t="shared" si="79"/>
        <v/>
      </c>
    </row>
    <row r="534" spans="1:51" x14ac:dyDescent="0.2">
      <c r="A534" s="13" t="s">
        <v>263</v>
      </c>
      <c r="B534" s="13">
        <v>1</v>
      </c>
      <c r="C534" s="13">
        <v>434</v>
      </c>
      <c r="D534" s="13">
        <v>1250</v>
      </c>
      <c r="E534" s="13">
        <v>2500</v>
      </c>
      <c r="F534" s="13">
        <v>18</v>
      </c>
      <c r="G534" s="14">
        <v>41.0625</v>
      </c>
      <c r="H534" s="13"/>
      <c r="I534" s="13"/>
      <c r="J534" s="13"/>
      <c r="K534" s="13"/>
      <c r="L534" s="13"/>
      <c r="M534" s="13"/>
      <c r="O534" s="8" t="str">
        <f t="shared" si="80"/>
        <v/>
      </c>
      <c r="P534" s="8"/>
      <c r="AO534" s="8" t="str">
        <f t="shared" si="71"/>
        <v/>
      </c>
      <c r="AP534" s="8" t="str">
        <f t="shared" si="72"/>
        <v/>
      </c>
      <c r="AQ534" s="8" t="str">
        <f t="shared" si="73"/>
        <v/>
      </c>
      <c r="AS534" s="8" t="str">
        <f t="shared" si="74"/>
        <v/>
      </c>
      <c r="AT534" s="8" t="str">
        <f t="shared" si="75"/>
        <v/>
      </c>
      <c r="AU534" s="8" t="str">
        <f t="shared" si="76"/>
        <v/>
      </c>
      <c r="AW534" s="8" t="str">
        <f t="shared" si="77"/>
        <v/>
      </c>
      <c r="AX534" s="8" t="str">
        <f t="shared" si="78"/>
        <v/>
      </c>
      <c r="AY534" s="8" t="str">
        <f t="shared" si="79"/>
        <v/>
      </c>
    </row>
    <row r="535" spans="1:51" x14ac:dyDescent="0.2">
      <c r="A535" s="18" t="s">
        <v>667</v>
      </c>
      <c r="B535" s="13"/>
      <c r="C535" s="13"/>
      <c r="D535" s="13"/>
      <c r="E535" s="13"/>
      <c r="F535" s="13"/>
      <c r="G535" s="14"/>
      <c r="H535" s="13"/>
      <c r="I535" s="13"/>
      <c r="J535" s="13"/>
      <c r="K535" s="13"/>
      <c r="L535" s="13"/>
      <c r="M535" s="13"/>
      <c r="O535" s="8" t="str">
        <f t="shared" si="80"/>
        <v/>
      </c>
      <c r="P535" s="8"/>
      <c r="AO535" s="8" t="str">
        <f t="shared" si="71"/>
        <v/>
      </c>
      <c r="AP535" s="8" t="str">
        <f t="shared" si="72"/>
        <v/>
      </c>
      <c r="AQ535" s="8" t="str">
        <f t="shared" si="73"/>
        <v/>
      </c>
      <c r="AS535" s="8" t="str">
        <f t="shared" si="74"/>
        <v/>
      </c>
      <c r="AT535" s="8" t="str">
        <f t="shared" si="75"/>
        <v/>
      </c>
      <c r="AU535" s="8" t="str">
        <f t="shared" si="76"/>
        <v/>
      </c>
      <c r="AW535" s="8" t="str">
        <f t="shared" si="77"/>
        <v/>
      </c>
      <c r="AX535" s="8" t="str">
        <f t="shared" si="78"/>
        <v/>
      </c>
      <c r="AY535" s="8" t="str">
        <f t="shared" si="79"/>
        <v/>
      </c>
    </row>
    <row r="536" spans="1:51" x14ac:dyDescent="0.2">
      <c r="A536" s="13" t="s">
        <v>465</v>
      </c>
      <c r="B536" s="13"/>
      <c r="C536" s="13"/>
      <c r="D536" s="13"/>
      <c r="E536" s="13"/>
      <c r="F536" s="13"/>
      <c r="G536" s="14"/>
      <c r="H536" s="13"/>
      <c r="I536" s="13"/>
      <c r="J536" s="13"/>
      <c r="K536" s="13"/>
      <c r="L536" s="13"/>
      <c r="M536" s="13"/>
      <c r="O536" s="8" t="str">
        <f t="shared" si="80"/>
        <v/>
      </c>
      <c r="P536" s="8"/>
      <c r="AO536" s="8" t="str">
        <f t="shared" si="71"/>
        <v/>
      </c>
      <c r="AP536" s="8" t="str">
        <f t="shared" si="72"/>
        <v/>
      </c>
      <c r="AQ536" s="8" t="str">
        <f t="shared" si="73"/>
        <v/>
      </c>
      <c r="AS536" s="8" t="str">
        <f t="shared" si="74"/>
        <v/>
      </c>
      <c r="AT536" s="8" t="str">
        <f t="shared" si="75"/>
        <v/>
      </c>
      <c r="AU536" s="8" t="str">
        <f t="shared" si="76"/>
        <v/>
      </c>
      <c r="AW536" s="8" t="str">
        <f t="shared" si="77"/>
        <v/>
      </c>
      <c r="AX536" s="8" t="str">
        <f t="shared" si="78"/>
        <v/>
      </c>
      <c r="AY536" s="8" t="str">
        <f t="shared" si="79"/>
        <v/>
      </c>
    </row>
    <row r="537" spans="1:51" x14ac:dyDescent="0.2">
      <c r="A537" s="13" t="s">
        <v>466</v>
      </c>
      <c r="B537" s="13">
        <v>1</v>
      </c>
      <c r="C537" s="13">
        <v>31095</v>
      </c>
      <c r="D537" s="13">
        <v>2440</v>
      </c>
      <c r="E537" s="13">
        <v>1220</v>
      </c>
      <c r="F537" s="13">
        <v>8</v>
      </c>
      <c r="G537" s="14">
        <v>12.52</v>
      </c>
      <c r="H537" s="13"/>
      <c r="I537" s="13"/>
      <c r="J537" s="13"/>
      <c r="K537" s="13"/>
      <c r="L537" s="13"/>
      <c r="M537" s="13"/>
      <c r="O537" s="8" t="str">
        <f t="shared" si="80"/>
        <v/>
      </c>
      <c r="P537" s="8"/>
      <c r="AO537" s="8" t="str">
        <f t="shared" si="71"/>
        <v/>
      </c>
      <c r="AP537" s="8" t="str">
        <f t="shared" si="72"/>
        <v/>
      </c>
      <c r="AQ537" s="8" t="str">
        <f t="shared" si="73"/>
        <v/>
      </c>
      <c r="AS537" s="8" t="str">
        <f t="shared" si="74"/>
        <v/>
      </c>
      <c r="AT537" s="8" t="str">
        <f t="shared" si="75"/>
        <v/>
      </c>
      <c r="AU537" s="8" t="str">
        <f t="shared" si="76"/>
        <v/>
      </c>
      <c r="AW537" s="8" t="str">
        <f t="shared" si="77"/>
        <v/>
      </c>
      <c r="AX537" s="8" t="str">
        <f t="shared" si="78"/>
        <v/>
      </c>
      <c r="AY537" s="8" t="str">
        <f t="shared" si="79"/>
        <v/>
      </c>
    </row>
    <row r="538" spans="1:51" x14ac:dyDescent="0.2">
      <c r="A538" s="13" t="s">
        <v>467</v>
      </c>
      <c r="B538" s="13">
        <v>1</v>
      </c>
      <c r="C538" s="13">
        <v>34357</v>
      </c>
      <c r="D538" s="13">
        <v>3100</v>
      </c>
      <c r="E538" s="13">
        <v>1830</v>
      </c>
      <c r="F538" s="13">
        <v>8</v>
      </c>
      <c r="G538" s="14">
        <v>23.83</v>
      </c>
      <c r="H538" s="13"/>
      <c r="I538" s="13"/>
      <c r="J538" s="13"/>
      <c r="K538" s="13"/>
      <c r="L538" s="13"/>
      <c r="M538" s="13"/>
      <c r="O538" s="8" t="str">
        <f t="shared" si="80"/>
        <v/>
      </c>
      <c r="P538" s="8"/>
      <c r="AO538" s="8" t="str">
        <f t="shared" ref="AO538:AO559" si="81">IF(W538&lt;&gt;"",O538,"")</f>
        <v/>
      </c>
      <c r="AP538" s="8" t="str">
        <f t="shared" ref="AP538:AP559" si="82">IF(W538&lt;&gt;"",V538,"")</f>
        <v/>
      </c>
      <c r="AQ538" s="8" t="str">
        <f t="shared" ref="AQ538:AQ559" si="83">IF(W538&lt;&gt;"",W538,"")</f>
        <v/>
      </c>
      <c r="AS538" s="8" t="str">
        <f t="shared" ref="AS538:AS559" si="84">IF(Y538&lt;&gt;"",O538,"")</f>
        <v/>
      </c>
      <c r="AT538" s="8" t="str">
        <f t="shared" ref="AT538:AT559" si="85">IF(Y538&lt;&gt;"",X538,"")</f>
        <v/>
      </c>
      <c r="AU538" s="8" t="str">
        <f t="shared" ref="AU538:AU559" si="86">IF(Y538&lt;&gt;"",Y538,"")</f>
        <v/>
      </c>
      <c r="AW538" s="8" t="str">
        <f t="shared" ref="AW538:AW559" si="87">IF(AA538&lt;&gt;"",O538,"")</f>
        <v/>
      </c>
      <c r="AX538" s="8" t="str">
        <f t="shared" ref="AX538:AX559" si="88">IF(AA538&lt;&gt;"",Z538,"")</f>
        <v/>
      </c>
      <c r="AY538" s="8" t="str">
        <f t="shared" ref="AY538:AY559" si="89">IF(AA538&lt;&gt;"",AA538,"")</f>
        <v/>
      </c>
    </row>
    <row r="539" spans="1:51" x14ac:dyDescent="0.2">
      <c r="A539" s="13" t="s">
        <v>468</v>
      </c>
      <c r="B539" s="13">
        <v>1</v>
      </c>
      <c r="C539" s="13">
        <v>34109</v>
      </c>
      <c r="D539" s="13">
        <v>1220</v>
      </c>
      <c r="E539" s="13">
        <v>2440</v>
      </c>
      <c r="F539" s="13">
        <v>8</v>
      </c>
      <c r="G539" s="14">
        <v>12.52</v>
      </c>
      <c r="H539" s="13"/>
      <c r="I539" s="13"/>
      <c r="J539" s="13"/>
      <c r="K539" s="13"/>
      <c r="L539" s="13"/>
      <c r="M539" s="13"/>
      <c r="O539" s="8" t="str">
        <f t="shared" si="80"/>
        <v/>
      </c>
      <c r="P539" s="8"/>
      <c r="AO539" s="8" t="str">
        <f t="shared" si="81"/>
        <v/>
      </c>
      <c r="AP539" s="8" t="str">
        <f t="shared" si="82"/>
        <v/>
      </c>
      <c r="AQ539" s="8" t="str">
        <f t="shared" si="83"/>
        <v/>
      </c>
      <c r="AS539" s="8" t="str">
        <f t="shared" si="84"/>
        <v/>
      </c>
      <c r="AT539" s="8" t="str">
        <f t="shared" si="85"/>
        <v/>
      </c>
      <c r="AU539" s="8" t="str">
        <f t="shared" si="86"/>
        <v/>
      </c>
      <c r="AW539" s="8" t="str">
        <f t="shared" si="87"/>
        <v/>
      </c>
      <c r="AX539" s="8" t="str">
        <f t="shared" si="88"/>
        <v/>
      </c>
      <c r="AY539" s="8" t="str">
        <f t="shared" si="89"/>
        <v/>
      </c>
    </row>
    <row r="540" spans="1:51" x14ac:dyDescent="0.2">
      <c r="A540" s="13" t="s">
        <v>469</v>
      </c>
      <c r="B540" s="13">
        <v>1</v>
      </c>
      <c r="C540" s="13">
        <v>34356</v>
      </c>
      <c r="D540" s="13">
        <v>1830</v>
      </c>
      <c r="E540" s="13">
        <v>3100</v>
      </c>
      <c r="F540" s="13">
        <v>8</v>
      </c>
      <c r="G540" s="14">
        <v>23.83</v>
      </c>
      <c r="H540" s="13"/>
      <c r="I540" s="13"/>
      <c r="J540" s="13"/>
      <c r="K540" s="13"/>
      <c r="L540" s="13"/>
      <c r="M540" s="13"/>
      <c r="O540" s="8" t="str">
        <f t="shared" si="80"/>
        <v/>
      </c>
      <c r="P540" s="8"/>
      <c r="AO540" s="8" t="str">
        <f t="shared" si="81"/>
        <v/>
      </c>
      <c r="AP540" s="8" t="str">
        <f t="shared" si="82"/>
        <v/>
      </c>
      <c r="AQ540" s="8" t="str">
        <f t="shared" si="83"/>
        <v/>
      </c>
      <c r="AS540" s="8" t="str">
        <f t="shared" si="84"/>
        <v/>
      </c>
      <c r="AT540" s="8" t="str">
        <f t="shared" si="85"/>
        <v/>
      </c>
      <c r="AU540" s="8" t="str">
        <f t="shared" si="86"/>
        <v/>
      </c>
      <c r="AW540" s="8" t="str">
        <f t="shared" si="87"/>
        <v/>
      </c>
      <c r="AX540" s="8" t="str">
        <f t="shared" si="88"/>
        <v/>
      </c>
      <c r="AY540" s="8" t="str">
        <f t="shared" si="89"/>
        <v/>
      </c>
    </row>
    <row r="541" spans="1:51" x14ac:dyDescent="0.2">
      <c r="A541" s="18" t="s">
        <v>668</v>
      </c>
      <c r="B541" s="13"/>
      <c r="C541" s="13"/>
      <c r="D541" s="13"/>
      <c r="E541" s="13"/>
      <c r="F541" s="13"/>
      <c r="G541" s="14"/>
      <c r="H541" s="13"/>
      <c r="I541" s="13"/>
      <c r="J541" s="13"/>
      <c r="K541" s="13"/>
      <c r="L541" s="13"/>
      <c r="M541" s="13"/>
      <c r="O541" s="8" t="str">
        <f t="shared" si="80"/>
        <v/>
      </c>
      <c r="P541" s="8"/>
      <c r="AO541" s="8" t="str">
        <f t="shared" si="81"/>
        <v/>
      </c>
      <c r="AP541" s="8" t="str">
        <f t="shared" si="82"/>
        <v/>
      </c>
      <c r="AQ541" s="8" t="str">
        <f t="shared" si="83"/>
        <v/>
      </c>
      <c r="AS541" s="8" t="str">
        <f t="shared" si="84"/>
        <v/>
      </c>
      <c r="AT541" s="8" t="str">
        <f t="shared" si="85"/>
        <v/>
      </c>
      <c r="AU541" s="8" t="str">
        <f t="shared" si="86"/>
        <v/>
      </c>
      <c r="AW541" s="8" t="str">
        <f t="shared" si="87"/>
        <v/>
      </c>
      <c r="AX541" s="8" t="str">
        <f t="shared" si="88"/>
        <v/>
      </c>
      <c r="AY541" s="8" t="str">
        <f t="shared" si="89"/>
        <v/>
      </c>
    </row>
    <row r="542" spans="1:51" x14ac:dyDescent="0.2">
      <c r="A542" s="15" t="s">
        <v>105</v>
      </c>
      <c r="B542" s="15"/>
      <c r="C542" s="15"/>
      <c r="D542" s="15"/>
      <c r="E542" s="15"/>
      <c r="F542" s="13"/>
      <c r="G542" s="14"/>
      <c r="H542" s="13"/>
      <c r="I542" s="13"/>
      <c r="J542" s="13"/>
      <c r="K542" s="13"/>
      <c r="L542" s="13"/>
      <c r="M542" s="13"/>
      <c r="O542" s="8" t="str">
        <f t="shared" si="80"/>
        <v/>
      </c>
      <c r="P542" s="8"/>
      <c r="AO542" s="8" t="str">
        <f t="shared" si="81"/>
        <v/>
      </c>
      <c r="AP542" s="8" t="str">
        <f t="shared" si="82"/>
        <v/>
      </c>
      <c r="AQ542" s="8" t="str">
        <f t="shared" si="83"/>
        <v/>
      </c>
      <c r="AS542" s="8" t="str">
        <f t="shared" si="84"/>
        <v/>
      </c>
      <c r="AT542" s="8" t="str">
        <f t="shared" si="85"/>
        <v/>
      </c>
      <c r="AU542" s="8" t="str">
        <f t="shared" si="86"/>
        <v/>
      </c>
      <c r="AW542" s="8" t="str">
        <f t="shared" si="87"/>
        <v/>
      </c>
      <c r="AX542" s="8" t="str">
        <f t="shared" si="88"/>
        <v/>
      </c>
      <c r="AY542" s="8" t="str">
        <f t="shared" si="89"/>
        <v/>
      </c>
    </row>
    <row r="543" spans="1:51" x14ac:dyDescent="0.2">
      <c r="A543" s="13" t="s">
        <v>273</v>
      </c>
      <c r="B543" s="13">
        <v>3</v>
      </c>
      <c r="C543" s="13">
        <v>540</v>
      </c>
      <c r="D543" s="13">
        <v>2500</v>
      </c>
      <c r="E543" s="13">
        <v>1250</v>
      </c>
      <c r="F543" s="13">
        <v>9</v>
      </c>
      <c r="G543" s="14">
        <v>21.09375</v>
      </c>
      <c r="H543" s="13"/>
      <c r="I543" s="13"/>
      <c r="J543" s="13"/>
      <c r="K543" s="13"/>
      <c r="L543" s="13"/>
      <c r="M543" s="13"/>
      <c r="O543" s="8" t="str">
        <f t="shared" si="80"/>
        <v/>
      </c>
      <c r="P543" s="8"/>
      <c r="AO543" s="8" t="str">
        <f t="shared" si="81"/>
        <v/>
      </c>
      <c r="AP543" s="8" t="str">
        <f t="shared" si="82"/>
        <v/>
      </c>
      <c r="AQ543" s="8" t="str">
        <f t="shared" si="83"/>
        <v/>
      </c>
      <c r="AS543" s="8" t="str">
        <f t="shared" si="84"/>
        <v/>
      </c>
      <c r="AT543" s="8" t="str">
        <f t="shared" si="85"/>
        <v/>
      </c>
      <c r="AU543" s="8" t="str">
        <f t="shared" si="86"/>
        <v/>
      </c>
      <c r="AW543" s="8" t="str">
        <f t="shared" si="87"/>
        <v/>
      </c>
      <c r="AX543" s="8" t="str">
        <f t="shared" si="88"/>
        <v/>
      </c>
      <c r="AY543" s="8" t="str">
        <f t="shared" si="89"/>
        <v/>
      </c>
    </row>
    <row r="544" spans="1:51" x14ac:dyDescent="0.2">
      <c r="A544" s="13" t="s">
        <v>280</v>
      </c>
      <c r="B544" s="13">
        <v>3</v>
      </c>
      <c r="C544" s="13">
        <v>19814</v>
      </c>
      <c r="D544" s="13">
        <v>3000</v>
      </c>
      <c r="E544" s="13">
        <v>1500</v>
      </c>
      <c r="F544" s="13">
        <v>9</v>
      </c>
      <c r="G544" s="14">
        <v>30.375</v>
      </c>
      <c r="H544" s="13"/>
      <c r="I544" s="13"/>
      <c r="J544" s="13"/>
      <c r="K544" s="13"/>
      <c r="L544" s="13"/>
      <c r="M544" s="13"/>
      <c r="O544" s="8" t="str">
        <f t="shared" si="80"/>
        <v/>
      </c>
      <c r="P544" s="8"/>
      <c r="AO544" s="8" t="str">
        <f t="shared" si="81"/>
        <v/>
      </c>
      <c r="AP544" s="8" t="str">
        <f t="shared" si="82"/>
        <v/>
      </c>
      <c r="AQ544" s="8" t="str">
        <f t="shared" si="83"/>
        <v/>
      </c>
      <c r="AS544" s="8" t="str">
        <f t="shared" si="84"/>
        <v/>
      </c>
      <c r="AT544" s="8" t="str">
        <f t="shared" si="85"/>
        <v/>
      </c>
      <c r="AU544" s="8" t="str">
        <f t="shared" si="86"/>
        <v/>
      </c>
      <c r="AW544" s="8" t="str">
        <f t="shared" si="87"/>
        <v/>
      </c>
      <c r="AX544" s="8" t="str">
        <f t="shared" si="88"/>
        <v/>
      </c>
      <c r="AY544" s="8" t="str">
        <f t="shared" si="89"/>
        <v/>
      </c>
    </row>
    <row r="545" spans="1:51" x14ac:dyDescent="0.2">
      <c r="A545" s="13" t="s">
        <v>274</v>
      </c>
      <c r="B545" s="13">
        <v>3</v>
      </c>
      <c r="C545" s="13">
        <v>520</v>
      </c>
      <c r="D545" s="13">
        <v>2500</v>
      </c>
      <c r="E545" s="13">
        <v>1250</v>
      </c>
      <c r="F545" s="13">
        <v>12</v>
      </c>
      <c r="G545" s="14">
        <v>27.750000000000004</v>
      </c>
      <c r="H545" s="13"/>
      <c r="I545" s="13"/>
      <c r="J545" s="13"/>
      <c r="K545" s="13"/>
      <c r="L545" s="13"/>
      <c r="M545" s="13"/>
      <c r="O545" s="8" t="str">
        <f t="shared" si="80"/>
        <v/>
      </c>
      <c r="P545" s="8"/>
      <c r="AO545" s="8" t="str">
        <f t="shared" si="81"/>
        <v/>
      </c>
      <c r="AP545" s="8" t="str">
        <f t="shared" si="82"/>
        <v/>
      </c>
      <c r="AQ545" s="8" t="str">
        <f t="shared" si="83"/>
        <v/>
      </c>
      <c r="AS545" s="8" t="str">
        <f t="shared" si="84"/>
        <v/>
      </c>
      <c r="AT545" s="8" t="str">
        <f t="shared" si="85"/>
        <v/>
      </c>
      <c r="AU545" s="8" t="str">
        <f t="shared" si="86"/>
        <v/>
      </c>
      <c r="AW545" s="8" t="str">
        <f t="shared" si="87"/>
        <v/>
      </c>
      <c r="AX545" s="8" t="str">
        <f t="shared" si="88"/>
        <v/>
      </c>
      <c r="AY545" s="8" t="str">
        <f t="shared" si="89"/>
        <v/>
      </c>
    </row>
    <row r="546" spans="1:51" x14ac:dyDescent="0.2">
      <c r="A546" s="13" t="s">
        <v>275</v>
      </c>
      <c r="B546" s="13">
        <v>3</v>
      </c>
      <c r="C546" s="13">
        <v>419</v>
      </c>
      <c r="D546" s="13">
        <v>2500</v>
      </c>
      <c r="E546" s="13">
        <v>1250</v>
      </c>
      <c r="F546" s="13">
        <v>15</v>
      </c>
      <c r="G546" s="14">
        <v>34.6875</v>
      </c>
      <c r="H546" s="13"/>
      <c r="I546" s="13"/>
      <c r="J546" s="13"/>
      <c r="K546" s="13"/>
      <c r="L546" s="13"/>
      <c r="M546" s="13"/>
      <c r="O546" s="8" t="str">
        <f t="shared" si="80"/>
        <v/>
      </c>
      <c r="P546" s="8"/>
      <c r="AO546" s="8" t="str">
        <f t="shared" si="81"/>
        <v/>
      </c>
      <c r="AP546" s="8" t="str">
        <f t="shared" si="82"/>
        <v/>
      </c>
      <c r="AQ546" s="8" t="str">
        <f t="shared" si="83"/>
        <v/>
      </c>
      <c r="AS546" s="8" t="str">
        <f t="shared" si="84"/>
        <v/>
      </c>
      <c r="AT546" s="8" t="str">
        <f t="shared" si="85"/>
        <v/>
      </c>
      <c r="AU546" s="8" t="str">
        <f t="shared" si="86"/>
        <v/>
      </c>
      <c r="AW546" s="8" t="str">
        <f t="shared" si="87"/>
        <v/>
      </c>
      <c r="AX546" s="8" t="str">
        <f t="shared" si="88"/>
        <v/>
      </c>
      <c r="AY546" s="8" t="str">
        <f t="shared" si="89"/>
        <v/>
      </c>
    </row>
    <row r="547" spans="1:51" x14ac:dyDescent="0.2">
      <c r="A547" s="13" t="s">
        <v>281</v>
      </c>
      <c r="B547" s="13">
        <v>3</v>
      </c>
      <c r="C547" s="13">
        <v>18642</v>
      </c>
      <c r="D547" s="13">
        <v>3000</v>
      </c>
      <c r="E547" s="13">
        <v>1500</v>
      </c>
      <c r="F547" s="13">
        <v>15</v>
      </c>
      <c r="G547" s="14">
        <v>49.95</v>
      </c>
      <c r="H547" s="13"/>
      <c r="I547" s="13"/>
      <c r="J547" s="13"/>
      <c r="K547" s="13"/>
      <c r="L547" s="13"/>
      <c r="M547" s="13"/>
      <c r="O547" s="8" t="str">
        <f t="shared" si="80"/>
        <v/>
      </c>
      <c r="P547" s="8"/>
      <c r="AO547" s="8" t="str">
        <f t="shared" si="81"/>
        <v/>
      </c>
      <c r="AP547" s="8" t="str">
        <f t="shared" si="82"/>
        <v/>
      </c>
      <c r="AQ547" s="8" t="str">
        <f t="shared" si="83"/>
        <v/>
      </c>
      <c r="AS547" s="8" t="str">
        <f t="shared" si="84"/>
        <v/>
      </c>
      <c r="AT547" s="8" t="str">
        <f t="shared" si="85"/>
        <v/>
      </c>
      <c r="AU547" s="8" t="str">
        <f t="shared" si="86"/>
        <v/>
      </c>
      <c r="AW547" s="8" t="str">
        <f t="shared" si="87"/>
        <v/>
      </c>
      <c r="AX547" s="8" t="str">
        <f t="shared" si="88"/>
        <v/>
      </c>
      <c r="AY547" s="8" t="str">
        <f t="shared" si="89"/>
        <v/>
      </c>
    </row>
    <row r="548" spans="1:51" x14ac:dyDescent="0.2">
      <c r="A548" s="13" t="s">
        <v>276</v>
      </c>
      <c r="B548" s="13">
        <v>3</v>
      </c>
      <c r="C548" s="13">
        <v>7003</v>
      </c>
      <c r="D548" s="13">
        <v>2500</v>
      </c>
      <c r="E548" s="13">
        <v>1250</v>
      </c>
      <c r="F548" s="13">
        <v>18</v>
      </c>
      <c r="G548" s="14">
        <v>41.0625</v>
      </c>
      <c r="H548" s="13"/>
      <c r="I548" s="13"/>
      <c r="J548" s="13"/>
      <c r="K548" s="13"/>
      <c r="L548" s="13"/>
      <c r="M548" s="13"/>
      <c r="O548" s="8" t="str">
        <f t="shared" si="80"/>
        <v/>
      </c>
      <c r="P548" s="8"/>
      <c r="AO548" s="8" t="str">
        <f t="shared" si="81"/>
        <v/>
      </c>
      <c r="AP548" s="8" t="str">
        <f t="shared" si="82"/>
        <v/>
      </c>
      <c r="AQ548" s="8" t="str">
        <f t="shared" si="83"/>
        <v/>
      </c>
      <c r="AS548" s="8" t="str">
        <f t="shared" si="84"/>
        <v/>
      </c>
      <c r="AT548" s="8" t="str">
        <f t="shared" si="85"/>
        <v/>
      </c>
      <c r="AU548" s="8" t="str">
        <f t="shared" si="86"/>
        <v/>
      </c>
      <c r="AW548" s="8" t="str">
        <f t="shared" si="87"/>
        <v/>
      </c>
      <c r="AX548" s="8" t="str">
        <f t="shared" si="88"/>
        <v/>
      </c>
      <c r="AY548" s="8" t="str">
        <f t="shared" si="89"/>
        <v/>
      </c>
    </row>
    <row r="549" spans="1:51" x14ac:dyDescent="0.2">
      <c r="A549" s="13" t="s">
        <v>282</v>
      </c>
      <c r="B549" s="13">
        <v>3</v>
      </c>
      <c r="C549" s="13">
        <v>26455</v>
      </c>
      <c r="D549" s="13">
        <v>3000</v>
      </c>
      <c r="E549" s="13">
        <v>1500</v>
      </c>
      <c r="F549" s="13">
        <v>18</v>
      </c>
      <c r="G549" s="14">
        <v>59.13</v>
      </c>
      <c r="H549" s="13"/>
      <c r="I549" s="13"/>
      <c r="J549" s="13"/>
      <c r="K549" s="13"/>
      <c r="L549" s="13"/>
      <c r="M549" s="13"/>
      <c r="O549" s="8" t="str">
        <f t="shared" si="80"/>
        <v/>
      </c>
      <c r="P549" s="8"/>
      <c r="AO549" s="8" t="str">
        <f t="shared" si="81"/>
        <v/>
      </c>
      <c r="AP549" s="8" t="str">
        <f t="shared" si="82"/>
        <v/>
      </c>
      <c r="AQ549" s="8" t="str">
        <f t="shared" si="83"/>
        <v/>
      </c>
      <c r="AS549" s="8" t="str">
        <f t="shared" si="84"/>
        <v/>
      </c>
      <c r="AT549" s="8" t="str">
        <f t="shared" si="85"/>
        <v/>
      </c>
      <c r="AU549" s="8" t="str">
        <f t="shared" si="86"/>
        <v/>
      </c>
      <c r="AW549" s="8" t="str">
        <f t="shared" si="87"/>
        <v/>
      </c>
      <c r="AX549" s="8" t="str">
        <f t="shared" si="88"/>
        <v/>
      </c>
      <c r="AY549" s="8" t="str">
        <f t="shared" si="89"/>
        <v/>
      </c>
    </row>
    <row r="550" spans="1:51" x14ac:dyDescent="0.2">
      <c r="A550" s="13" t="s">
        <v>277</v>
      </c>
      <c r="B550" s="13">
        <v>3</v>
      </c>
      <c r="C550" s="13">
        <v>440</v>
      </c>
      <c r="D550" s="13">
        <v>2500</v>
      </c>
      <c r="E550" s="13">
        <v>1250</v>
      </c>
      <c r="F550" s="13">
        <v>21</v>
      </c>
      <c r="G550" s="14">
        <v>47.90625</v>
      </c>
      <c r="H550" s="13"/>
      <c r="I550" s="13"/>
      <c r="J550" s="13"/>
      <c r="K550" s="13"/>
      <c r="L550" s="13"/>
      <c r="M550" s="13"/>
      <c r="O550" s="8" t="str">
        <f t="shared" si="80"/>
        <v/>
      </c>
      <c r="P550" s="8"/>
      <c r="AO550" s="8" t="str">
        <f t="shared" si="81"/>
        <v/>
      </c>
      <c r="AP550" s="8" t="str">
        <f t="shared" si="82"/>
        <v/>
      </c>
      <c r="AQ550" s="8" t="str">
        <f t="shared" si="83"/>
        <v/>
      </c>
      <c r="AS550" s="8" t="str">
        <f t="shared" si="84"/>
        <v/>
      </c>
      <c r="AT550" s="8" t="str">
        <f t="shared" si="85"/>
        <v/>
      </c>
      <c r="AU550" s="8" t="str">
        <f t="shared" si="86"/>
        <v/>
      </c>
      <c r="AW550" s="8" t="str">
        <f t="shared" si="87"/>
        <v/>
      </c>
      <c r="AX550" s="8" t="str">
        <f t="shared" si="88"/>
        <v/>
      </c>
      <c r="AY550" s="8" t="str">
        <f t="shared" si="89"/>
        <v/>
      </c>
    </row>
    <row r="551" spans="1:51" x14ac:dyDescent="0.2">
      <c r="A551" s="13" t="s">
        <v>283</v>
      </c>
      <c r="B551" s="13">
        <v>3</v>
      </c>
      <c r="C551" s="13">
        <v>15595</v>
      </c>
      <c r="D551" s="13">
        <v>3000</v>
      </c>
      <c r="E551" s="13">
        <v>1500</v>
      </c>
      <c r="F551" s="13">
        <v>21</v>
      </c>
      <c r="G551" s="14">
        <v>68.984999999999999</v>
      </c>
      <c r="H551" s="13"/>
      <c r="I551" s="13"/>
      <c r="J551" s="13"/>
      <c r="K551" s="13"/>
      <c r="L551" s="13"/>
      <c r="M551" s="13"/>
      <c r="O551" s="8" t="str">
        <f t="shared" si="80"/>
        <v/>
      </c>
      <c r="P551" s="8"/>
      <c r="AO551" s="8" t="str">
        <f t="shared" si="81"/>
        <v/>
      </c>
      <c r="AP551" s="8" t="str">
        <f t="shared" si="82"/>
        <v/>
      </c>
      <c r="AQ551" s="8" t="str">
        <f t="shared" si="83"/>
        <v/>
      </c>
      <c r="AS551" s="8" t="str">
        <f t="shared" si="84"/>
        <v/>
      </c>
      <c r="AT551" s="8" t="str">
        <f t="shared" si="85"/>
        <v/>
      </c>
      <c r="AU551" s="8" t="str">
        <f t="shared" si="86"/>
        <v/>
      </c>
      <c r="AW551" s="8" t="str">
        <f t="shared" si="87"/>
        <v/>
      </c>
      <c r="AX551" s="8" t="str">
        <f t="shared" si="88"/>
        <v/>
      </c>
      <c r="AY551" s="8" t="str">
        <f t="shared" si="89"/>
        <v/>
      </c>
    </row>
    <row r="552" spans="1:51" x14ac:dyDescent="0.2">
      <c r="A552" s="13" t="s">
        <v>470</v>
      </c>
      <c r="B552" s="13">
        <v>3</v>
      </c>
      <c r="C552" s="13">
        <v>15550</v>
      </c>
      <c r="D552" s="13">
        <v>2500</v>
      </c>
      <c r="E552" s="13">
        <v>1250</v>
      </c>
      <c r="F552" s="13">
        <v>24</v>
      </c>
      <c r="G552" s="14">
        <v>32.25</v>
      </c>
      <c r="H552" s="13"/>
      <c r="I552" s="13"/>
      <c r="J552" s="13"/>
      <c r="K552" s="13"/>
      <c r="L552" s="13"/>
      <c r="M552" s="13"/>
      <c r="O552" s="8" t="str">
        <f t="shared" si="80"/>
        <v/>
      </c>
      <c r="P552" s="8"/>
      <c r="AO552" s="8" t="str">
        <f t="shared" si="81"/>
        <v/>
      </c>
      <c r="AP552" s="8" t="str">
        <f t="shared" si="82"/>
        <v/>
      </c>
      <c r="AQ552" s="8" t="str">
        <f t="shared" si="83"/>
        <v/>
      </c>
      <c r="AS552" s="8" t="str">
        <f t="shared" si="84"/>
        <v/>
      </c>
      <c r="AT552" s="8" t="str">
        <f t="shared" si="85"/>
        <v/>
      </c>
      <c r="AU552" s="8" t="str">
        <f t="shared" si="86"/>
        <v/>
      </c>
      <c r="AW552" s="8" t="str">
        <f t="shared" si="87"/>
        <v/>
      </c>
      <c r="AX552" s="8" t="str">
        <f t="shared" si="88"/>
        <v/>
      </c>
      <c r="AY552" s="8" t="str">
        <f t="shared" si="89"/>
        <v/>
      </c>
    </row>
    <row r="553" spans="1:51" x14ac:dyDescent="0.2">
      <c r="A553" s="13" t="s">
        <v>278</v>
      </c>
      <c r="B553" s="13">
        <v>3</v>
      </c>
      <c r="C553" s="13">
        <v>10114</v>
      </c>
      <c r="D553" s="13">
        <v>2500</v>
      </c>
      <c r="E553" s="13">
        <v>1250</v>
      </c>
      <c r="F553" s="13">
        <v>27</v>
      </c>
      <c r="G553" s="14">
        <v>61.59375</v>
      </c>
      <c r="H553" s="13"/>
      <c r="I553" s="13"/>
      <c r="J553" s="13"/>
      <c r="K553" s="13"/>
      <c r="L553" s="13"/>
      <c r="M553" s="13"/>
      <c r="O553" s="8" t="str">
        <f t="shared" si="80"/>
        <v/>
      </c>
      <c r="P553" s="8"/>
      <c r="AO553" s="8" t="str">
        <f t="shared" si="81"/>
        <v/>
      </c>
      <c r="AP553" s="8" t="str">
        <f t="shared" si="82"/>
        <v/>
      </c>
      <c r="AQ553" s="8" t="str">
        <f t="shared" si="83"/>
        <v/>
      </c>
      <c r="AS553" s="8" t="str">
        <f t="shared" si="84"/>
        <v/>
      </c>
      <c r="AT553" s="8" t="str">
        <f t="shared" si="85"/>
        <v/>
      </c>
      <c r="AU553" s="8" t="str">
        <f t="shared" si="86"/>
        <v/>
      </c>
      <c r="AW553" s="8" t="str">
        <f t="shared" si="87"/>
        <v/>
      </c>
      <c r="AX553" s="8" t="str">
        <f t="shared" si="88"/>
        <v/>
      </c>
      <c r="AY553" s="8" t="str">
        <f t="shared" si="89"/>
        <v/>
      </c>
    </row>
    <row r="554" spans="1:51" x14ac:dyDescent="0.2">
      <c r="A554" s="13" t="s">
        <v>279</v>
      </c>
      <c r="B554" s="13">
        <v>3</v>
      </c>
      <c r="C554" s="13">
        <v>21081</v>
      </c>
      <c r="D554" s="13">
        <v>2500</v>
      </c>
      <c r="E554" s="13">
        <v>1250</v>
      </c>
      <c r="F554" s="13">
        <v>30</v>
      </c>
      <c r="G554" s="14">
        <v>68.4375</v>
      </c>
      <c r="H554" s="13"/>
      <c r="I554" s="13"/>
      <c r="J554" s="13"/>
      <c r="K554" s="13"/>
      <c r="L554" s="13"/>
      <c r="M554" s="13"/>
      <c r="O554" s="8" t="str">
        <f t="shared" si="80"/>
        <v/>
      </c>
      <c r="P554" s="8"/>
      <c r="AO554" s="8" t="str">
        <f t="shared" si="81"/>
        <v/>
      </c>
      <c r="AP554" s="8" t="str">
        <f t="shared" si="82"/>
        <v/>
      </c>
      <c r="AQ554" s="8" t="str">
        <f t="shared" si="83"/>
        <v/>
      </c>
      <c r="AS554" s="8" t="str">
        <f t="shared" si="84"/>
        <v/>
      </c>
      <c r="AT554" s="8" t="str">
        <f t="shared" si="85"/>
        <v/>
      </c>
      <c r="AU554" s="8" t="str">
        <f t="shared" si="86"/>
        <v/>
      </c>
      <c r="AW554" s="8" t="str">
        <f t="shared" si="87"/>
        <v/>
      </c>
      <c r="AX554" s="8" t="str">
        <f t="shared" si="88"/>
        <v/>
      </c>
      <c r="AY554" s="8" t="str">
        <f t="shared" si="89"/>
        <v/>
      </c>
    </row>
    <row r="555" spans="1:51" x14ac:dyDescent="0.2">
      <c r="A555" s="18" t="s">
        <v>669</v>
      </c>
      <c r="B555" s="13"/>
      <c r="C555" s="13"/>
      <c r="D555" s="13"/>
      <c r="E555" s="13"/>
      <c r="F555" s="13"/>
      <c r="G555" s="14"/>
      <c r="H555" s="13"/>
      <c r="I555" s="13"/>
      <c r="J555" s="13"/>
      <c r="K555" s="13"/>
      <c r="L555" s="13"/>
      <c r="M555" s="13"/>
      <c r="O555" s="9"/>
      <c r="P555" s="8"/>
      <c r="AO555" s="8" t="str">
        <f t="shared" si="81"/>
        <v/>
      </c>
      <c r="AP555" s="8" t="str">
        <f t="shared" si="82"/>
        <v/>
      </c>
      <c r="AQ555" s="8" t="str">
        <f t="shared" si="83"/>
        <v/>
      </c>
      <c r="AS555" s="8" t="str">
        <f t="shared" si="84"/>
        <v/>
      </c>
      <c r="AT555" s="8" t="str">
        <f t="shared" si="85"/>
        <v/>
      </c>
      <c r="AU555" s="8" t="str">
        <f t="shared" si="86"/>
        <v/>
      </c>
      <c r="AW555" s="8" t="str">
        <f t="shared" si="87"/>
        <v/>
      </c>
      <c r="AX555" s="8" t="str">
        <f t="shared" si="88"/>
        <v/>
      </c>
      <c r="AY555" s="8" t="str">
        <f t="shared" si="89"/>
        <v/>
      </c>
    </row>
    <row r="556" spans="1:51" x14ac:dyDescent="0.2">
      <c r="AO556" s="8" t="str">
        <f t="shared" si="81"/>
        <v/>
      </c>
      <c r="AP556" s="8" t="str">
        <f t="shared" si="82"/>
        <v/>
      </c>
      <c r="AQ556" s="8" t="str">
        <f t="shared" si="83"/>
        <v/>
      </c>
      <c r="AS556" s="8" t="str">
        <f t="shared" si="84"/>
        <v/>
      </c>
      <c r="AT556" s="8" t="str">
        <f t="shared" si="85"/>
        <v/>
      </c>
      <c r="AU556" s="8" t="str">
        <f t="shared" si="86"/>
        <v/>
      </c>
      <c r="AW556" s="8" t="str">
        <f t="shared" si="87"/>
        <v/>
      </c>
      <c r="AX556" s="8" t="str">
        <f t="shared" si="88"/>
        <v/>
      </c>
      <c r="AY556" s="8" t="str">
        <f t="shared" si="89"/>
        <v/>
      </c>
    </row>
    <row r="557" spans="1:51" x14ac:dyDescent="0.2">
      <c r="AO557" s="8" t="str">
        <f t="shared" si="81"/>
        <v/>
      </c>
      <c r="AP557" s="8" t="str">
        <f t="shared" si="82"/>
        <v/>
      </c>
      <c r="AQ557" s="8" t="str">
        <f t="shared" si="83"/>
        <v/>
      </c>
      <c r="AS557" s="8" t="str">
        <f t="shared" si="84"/>
        <v/>
      </c>
      <c r="AT557" s="8" t="str">
        <f t="shared" si="85"/>
        <v/>
      </c>
      <c r="AU557" s="8" t="str">
        <f t="shared" si="86"/>
        <v/>
      </c>
      <c r="AW557" s="8" t="str">
        <f t="shared" si="87"/>
        <v/>
      </c>
      <c r="AX557" s="8" t="str">
        <f t="shared" si="88"/>
        <v/>
      </c>
      <c r="AY557" s="8" t="str">
        <f t="shared" si="89"/>
        <v/>
      </c>
    </row>
    <row r="558" spans="1:51" x14ac:dyDescent="0.2">
      <c r="AO558" s="8" t="str">
        <f t="shared" si="81"/>
        <v/>
      </c>
      <c r="AP558" s="8" t="str">
        <f t="shared" si="82"/>
        <v/>
      </c>
      <c r="AQ558" s="8" t="str">
        <f t="shared" si="83"/>
        <v/>
      </c>
      <c r="AS558" s="8" t="str">
        <f t="shared" si="84"/>
        <v/>
      </c>
      <c r="AT558" s="8" t="str">
        <f t="shared" si="85"/>
        <v/>
      </c>
      <c r="AU558" s="8" t="str">
        <f t="shared" si="86"/>
        <v/>
      </c>
      <c r="AW558" s="8" t="str">
        <f t="shared" si="87"/>
        <v/>
      </c>
      <c r="AX558" s="8" t="str">
        <f t="shared" si="88"/>
        <v/>
      </c>
      <c r="AY558" s="8" t="str">
        <f t="shared" si="89"/>
        <v/>
      </c>
    </row>
    <row r="559" spans="1:51" x14ac:dyDescent="0.2">
      <c r="AO559" s="8" t="str">
        <f t="shared" si="81"/>
        <v/>
      </c>
      <c r="AP559" s="8" t="str">
        <f t="shared" si="82"/>
        <v/>
      </c>
      <c r="AQ559" s="8" t="str">
        <f t="shared" si="83"/>
        <v/>
      </c>
      <c r="AS559" s="8" t="str">
        <f t="shared" si="84"/>
        <v/>
      </c>
      <c r="AT559" s="8" t="str">
        <f t="shared" si="85"/>
        <v/>
      </c>
      <c r="AU559" s="8" t="str">
        <f t="shared" si="86"/>
        <v/>
      </c>
      <c r="AW559" s="8" t="str">
        <f t="shared" si="87"/>
        <v/>
      </c>
      <c r="AX559" s="8" t="str">
        <f t="shared" si="88"/>
        <v/>
      </c>
      <c r="AY559" s="8" t="str">
        <f t="shared" si="89"/>
        <v/>
      </c>
    </row>
  </sheetData>
  <sortState xmlns:xlrd2="http://schemas.microsoft.com/office/spreadsheetml/2017/richdata2" ref="A294:F310">
    <sortCondition ref="A294:A310"/>
  </sortState>
  <mergeCells count="1">
    <mergeCell ref="A1:A2"/>
  </mergeCells>
  <conditionalFormatting sqref="C4:C555">
    <cfRule type="expression" dxfId="9" priority="29">
      <formula>IFERROR(VLOOKUP(C4,#REF!,1,FALSE),"")&lt;&gt;""</formula>
    </cfRule>
    <cfRule type="expression" dxfId="8" priority="30">
      <formula>C4&lt;&gt;""</formula>
    </cfRule>
  </conditionalFormatting>
  <conditionalFormatting sqref="H419:M555 H4:M417">
    <cfRule type="expression" dxfId="7" priority="1">
      <formula>VLOOKUP(H4,CENIK,1,FALSE)</formula>
    </cfRule>
    <cfRule type="expression" dxfId="6" priority="2">
      <formula>H4&lt;&gt;""</formula>
    </cfRule>
  </conditionalFormatting>
  <pageMargins left="0.7" right="0.7" top="0.75" bottom="0.75" header="0.3" footer="0.3"/>
  <pageSetup paperSize="9" orientation="portrait"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3621E-E2B6-4A7E-8ADB-355DEDD38EB0}">
  <sheetPr codeName="Sheet6">
    <tabColor theme="6" tint="-0.499984740745262"/>
  </sheetPr>
  <dimension ref="A1:N542"/>
  <sheetViews>
    <sheetView showGridLines="0" zoomScaleNormal="100" workbookViewId="0">
      <pane ySplit="2" topLeftCell="A3" activePane="bottomLeft" state="frozen"/>
      <selection pane="bottomLeft" activeCell="J12" sqref="A1:XFD1048576"/>
    </sheetView>
  </sheetViews>
  <sheetFormatPr defaultRowHeight="11.25" x14ac:dyDescent="0.2"/>
  <cols>
    <col min="1" max="1" width="26.7109375" style="10" customWidth="1"/>
    <col min="2" max="12" width="10.7109375" style="10" customWidth="1"/>
    <col min="13" max="13" width="12.42578125" style="8" bestFit="1" customWidth="1"/>
    <col min="14" max="14" width="27.5703125" style="8" customWidth="1"/>
    <col min="15" max="15" width="12.28515625" style="8" bestFit="1" customWidth="1"/>
    <col min="16" max="16384" width="9.140625" style="8"/>
  </cols>
  <sheetData>
    <row r="1" spans="1:14" ht="27.95" customHeight="1" x14ac:dyDescent="0.2">
      <c r="A1" s="218" t="s">
        <v>152</v>
      </c>
      <c r="B1" s="11" t="s">
        <v>189</v>
      </c>
      <c r="C1" s="11" t="s">
        <v>201</v>
      </c>
      <c r="D1" s="11" t="s">
        <v>172</v>
      </c>
      <c r="E1" s="11" t="s">
        <v>186</v>
      </c>
      <c r="F1" s="11" t="s">
        <v>203</v>
      </c>
      <c r="G1" s="11" t="s">
        <v>204</v>
      </c>
      <c r="H1" s="11" t="s">
        <v>205</v>
      </c>
      <c r="I1" s="11" t="s">
        <v>205</v>
      </c>
      <c r="J1" s="11" t="s">
        <v>205</v>
      </c>
      <c r="K1" s="11" t="s">
        <v>205</v>
      </c>
      <c r="L1" s="11" t="s">
        <v>205</v>
      </c>
    </row>
    <row r="2" spans="1:14" ht="27.95" customHeight="1" x14ac:dyDescent="0.2">
      <c r="A2" s="218"/>
      <c r="B2" s="2" t="s">
        <v>210</v>
      </c>
      <c r="C2" s="2" t="s">
        <v>202</v>
      </c>
      <c r="D2" s="2" t="s">
        <v>209</v>
      </c>
      <c r="E2" s="2" t="s">
        <v>209</v>
      </c>
      <c r="F2" s="2" t="s">
        <v>209</v>
      </c>
      <c r="G2" s="2" t="s">
        <v>208</v>
      </c>
      <c r="H2" s="2" t="s">
        <v>206</v>
      </c>
      <c r="I2" s="2" t="s">
        <v>207</v>
      </c>
      <c r="J2" s="2" t="s">
        <v>163</v>
      </c>
      <c r="K2" s="2" t="s">
        <v>162</v>
      </c>
      <c r="L2" s="12" t="s">
        <v>161</v>
      </c>
      <c r="N2" s="9"/>
    </row>
    <row r="3" spans="1:14" x14ac:dyDescent="0.2">
      <c r="A3" s="13" t="s">
        <v>471</v>
      </c>
      <c r="B3" s="13"/>
      <c r="C3" s="13"/>
      <c r="D3" s="13"/>
      <c r="E3" s="13"/>
      <c r="F3" s="13"/>
      <c r="G3" s="14"/>
      <c r="H3" s="14"/>
      <c r="I3" s="14"/>
      <c r="J3" s="14"/>
      <c r="K3" s="14"/>
      <c r="L3" s="14"/>
      <c r="N3" s="9"/>
    </row>
    <row r="4" spans="1:14" x14ac:dyDescent="0.2">
      <c r="A4" s="13" t="s">
        <v>482</v>
      </c>
      <c r="B4" s="13"/>
      <c r="C4" s="13"/>
      <c r="D4" s="13"/>
      <c r="E4" s="13"/>
      <c r="F4" s="13"/>
      <c r="G4" s="14"/>
      <c r="H4" s="14"/>
      <c r="I4" s="14"/>
      <c r="J4" s="14"/>
      <c r="K4" s="14"/>
      <c r="L4" s="14"/>
      <c r="N4" s="9"/>
    </row>
    <row r="5" spans="1:14" ht="12.75" customHeight="1" x14ac:dyDescent="0.2">
      <c r="A5" s="15" t="s">
        <v>472</v>
      </c>
      <c r="B5" s="13"/>
      <c r="C5" s="15">
        <v>59199</v>
      </c>
      <c r="D5" s="15">
        <v>4100</v>
      </c>
      <c r="E5" s="15">
        <v>650</v>
      </c>
      <c r="F5" s="13">
        <v>12</v>
      </c>
      <c r="G5" s="14">
        <v>28.96</v>
      </c>
      <c r="H5" s="13"/>
      <c r="I5" s="13"/>
      <c r="J5" s="13"/>
      <c r="K5" s="13"/>
      <c r="L5" s="13"/>
      <c r="N5" s="9"/>
    </row>
    <row r="6" spans="1:14" x14ac:dyDescent="0.2">
      <c r="A6" s="15" t="s">
        <v>473</v>
      </c>
      <c r="B6" s="13"/>
      <c r="C6" s="15">
        <v>49931</v>
      </c>
      <c r="D6" s="15">
        <v>4100</v>
      </c>
      <c r="E6" s="15">
        <v>650</v>
      </c>
      <c r="F6" s="13">
        <v>12</v>
      </c>
      <c r="G6" s="14">
        <v>28.96</v>
      </c>
      <c r="H6" s="13"/>
      <c r="I6" s="13"/>
      <c r="J6" s="13"/>
      <c r="K6" s="13"/>
      <c r="L6" s="13"/>
      <c r="N6" s="9"/>
    </row>
    <row r="7" spans="1:14" x14ac:dyDescent="0.2">
      <c r="A7" s="13" t="s">
        <v>474</v>
      </c>
      <c r="B7" s="13"/>
      <c r="C7" s="13">
        <v>49930</v>
      </c>
      <c r="D7" s="15">
        <v>4100</v>
      </c>
      <c r="E7" s="15">
        <v>650</v>
      </c>
      <c r="F7" s="13">
        <v>12</v>
      </c>
      <c r="G7" s="14">
        <v>28.96</v>
      </c>
      <c r="H7" s="13"/>
      <c r="I7" s="13"/>
      <c r="J7" s="13"/>
      <c r="K7" s="13"/>
      <c r="L7" s="13"/>
      <c r="N7" s="9"/>
    </row>
    <row r="8" spans="1:14" x14ac:dyDescent="0.2">
      <c r="A8" s="15" t="s">
        <v>475</v>
      </c>
      <c r="B8" s="13"/>
      <c r="C8" s="15">
        <v>56729</v>
      </c>
      <c r="D8" s="15">
        <v>4100</v>
      </c>
      <c r="E8" s="15">
        <v>650</v>
      </c>
      <c r="F8" s="13">
        <v>12</v>
      </c>
      <c r="G8" s="14">
        <v>28.96</v>
      </c>
      <c r="H8" s="13"/>
      <c r="I8" s="13"/>
      <c r="J8" s="13"/>
      <c r="K8" s="13"/>
      <c r="L8" s="13"/>
      <c r="N8" s="9"/>
    </row>
    <row r="9" spans="1:14" x14ac:dyDescent="0.2">
      <c r="A9" s="15" t="s">
        <v>476</v>
      </c>
      <c r="B9" s="13"/>
      <c r="C9" s="15">
        <v>59195</v>
      </c>
      <c r="D9" s="15">
        <v>4100</v>
      </c>
      <c r="E9" s="15">
        <v>650</v>
      </c>
      <c r="F9" s="13">
        <v>12</v>
      </c>
      <c r="G9" s="14">
        <v>28.96</v>
      </c>
      <c r="H9" s="13"/>
      <c r="I9" s="13"/>
      <c r="J9" s="13"/>
      <c r="K9" s="13"/>
      <c r="L9" s="13"/>
      <c r="N9" s="9"/>
    </row>
    <row r="10" spans="1:14" x14ac:dyDescent="0.2">
      <c r="A10" s="15" t="s">
        <v>477</v>
      </c>
      <c r="B10" s="13"/>
      <c r="C10" s="15">
        <v>59196</v>
      </c>
      <c r="D10" s="15">
        <v>4100</v>
      </c>
      <c r="E10" s="15">
        <v>650</v>
      </c>
      <c r="F10" s="13">
        <v>12</v>
      </c>
      <c r="G10" s="14">
        <v>28.96</v>
      </c>
      <c r="H10" s="13"/>
      <c r="I10" s="13"/>
      <c r="J10" s="13"/>
      <c r="K10" s="13"/>
      <c r="L10" s="13"/>
      <c r="N10" s="9"/>
    </row>
    <row r="11" spans="1:14" x14ac:dyDescent="0.2">
      <c r="A11" s="15" t="s">
        <v>478</v>
      </c>
      <c r="B11" s="13"/>
      <c r="C11" s="15">
        <v>59145</v>
      </c>
      <c r="D11" s="15">
        <v>4100</v>
      </c>
      <c r="E11" s="15">
        <v>650</v>
      </c>
      <c r="F11" s="13">
        <v>12</v>
      </c>
      <c r="G11" s="14">
        <v>28.96</v>
      </c>
      <c r="H11" s="13"/>
      <c r="I11" s="13"/>
      <c r="J11" s="13"/>
      <c r="K11" s="13"/>
      <c r="L11" s="13"/>
      <c r="N11" s="9"/>
    </row>
    <row r="12" spans="1:14" x14ac:dyDescent="0.2">
      <c r="A12" s="15" t="s">
        <v>479</v>
      </c>
      <c r="B12" s="13"/>
      <c r="C12" s="15">
        <v>59123</v>
      </c>
      <c r="D12" s="15">
        <v>4100</v>
      </c>
      <c r="E12" s="15">
        <v>650</v>
      </c>
      <c r="F12" s="13">
        <v>12</v>
      </c>
      <c r="G12" s="14">
        <v>28.96</v>
      </c>
      <c r="H12" s="13"/>
      <c r="I12" s="13"/>
      <c r="J12" s="13"/>
      <c r="K12" s="13"/>
      <c r="L12" s="13"/>
      <c r="N12" s="9"/>
    </row>
    <row r="13" spans="1:14" x14ac:dyDescent="0.2">
      <c r="A13" s="13" t="s">
        <v>480</v>
      </c>
      <c r="B13" s="13"/>
      <c r="C13" s="13">
        <v>59194</v>
      </c>
      <c r="D13" s="15">
        <v>4100</v>
      </c>
      <c r="E13" s="15">
        <v>650</v>
      </c>
      <c r="F13" s="13">
        <v>12</v>
      </c>
      <c r="G13" s="14">
        <v>28.96</v>
      </c>
      <c r="H13" s="13"/>
      <c r="I13" s="13"/>
      <c r="J13" s="13"/>
      <c r="K13" s="13"/>
      <c r="L13" s="13"/>
    </row>
    <row r="14" spans="1:14" x14ac:dyDescent="0.2">
      <c r="A14" s="15" t="s">
        <v>481</v>
      </c>
      <c r="B14" s="13"/>
      <c r="C14" s="15">
        <v>49932</v>
      </c>
      <c r="D14" s="15">
        <v>4100</v>
      </c>
      <c r="E14" s="15">
        <v>650</v>
      </c>
      <c r="F14" s="13">
        <v>12</v>
      </c>
      <c r="G14" s="14">
        <v>28.96</v>
      </c>
      <c r="H14" s="13"/>
      <c r="I14" s="13"/>
      <c r="J14" s="13"/>
      <c r="K14" s="13"/>
      <c r="L14" s="13"/>
    </row>
    <row r="15" spans="1:14" x14ac:dyDescent="0.2">
      <c r="A15" s="15"/>
      <c r="B15" s="15"/>
      <c r="C15" s="15"/>
      <c r="D15" s="15"/>
      <c r="E15" s="15"/>
      <c r="F15" s="13"/>
      <c r="G15" s="14"/>
      <c r="H15" s="13"/>
      <c r="I15" s="13"/>
      <c r="J15" s="13"/>
      <c r="K15" s="13"/>
      <c r="L15" s="13"/>
    </row>
    <row r="16" spans="1:14" x14ac:dyDescent="0.2">
      <c r="A16" s="15" t="s">
        <v>483</v>
      </c>
      <c r="B16" s="15"/>
      <c r="C16" s="15"/>
      <c r="D16" s="15"/>
      <c r="E16" s="15"/>
      <c r="F16" s="13"/>
      <c r="G16" s="14"/>
      <c r="H16" s="13"/>
      <c r="I16" s="13"/>
      <c r="J16" s="13"/>
      <c r="K16" s="13"/>
      <c r="L16" s="13"/>
    </row>
    <row r="17" spans="1:12" x14ac:dyDescent="0.2">
      <c r="A17" s="15" t="s">
        <v>484</v>
      </c>
      <c r="B17" s="15"/>
      <c r="C17" s="15">
        <v>58836</v>
      </c>
      <c r="D17" s="15">
        <v>4100</v>
      </c>
      <c r="E17" s="15">
        <v>650</v>
      </c>
      <c r="F17" s="13">
        <v>38</v>
      </c>
      <c r="G17" s="14">
        <v>38.97</v>
      </c>
      <c r="H17" s="13"/>
      <c r="I17" s="13"/>
      <c r="J17" s="13"/>
      <c r="K17" s="13"/>
      <c r="L17" s="13"/>
    </row>
    <row r="18" spans="1:12" x14ac:dyDescent="0.2">
      <c r="A18" s="15" t="s">
        <v>486</v>
      </c>
      <c r="B18" s="15"/>
      <c r="C18" s="15">
        <v>58835</v>
      </c>
      <c r="D18" s="15">
        <v>4100</v>
      </c>
      <c r="E18" s="15">
        <v>650</v>
      </c>
      <c r="F18" s="13">
        <v>38</v>
      </c>
      <c r="G18" s="14">
        <v>38.97</v>
      </c>
      <c r="H18" s="13"/>
      <c r="I18" s="13"/>
      <c r="J18" s="13"/>
      <c r="K18" s="13"/>
      <c r="L18" s="13"/>
    </row>
    <row r="19" spans="1:12" x14ac:dyDescent="0.2">
      <c r="A19" s="15" t="s">
        <v>485</v>
      </c>
      <c r="B19" s="15"/>
      <c r="C19" s="15">
        <v>58834</v>
      </c>
      <c r="D19" s="15">
        <v>4100</v>
      </c>
      <c r="E19" s="15">
        <v>650</v>
      </c>
      <c r="F19" s="13">
        <v>38</v>
      </c>
      <c r="G19" s="14">
        <v>38.97</v>
      </c>
      <c r="H19" s="13"/>
      <c r="I19" s="13"/>
      <c r="J19" s="13"/>
      <c r="K19" s="13"/>
      <c r="L19" s="13"/>
    </row>
    <row r="20" spans="1:12" x14ac:dyDescent="0.2">
      <c r="A20" s="15"/>
      <c r="B20" s="15"/>
      <c r="C20" s="15"/>
      <c r="D20" s="15"/>
      <c r="E20" s="15"/>
      <c r="F20" s="13"/>
      <c r="G20" s="14"/>
      <c r="H20" s="13"/>
      <c r="I20" s="13"/>
      <c r="J20" s="13"/>
      <c r="K20" s="13"/>
      <c r="L20" s="13"/>
    </row>
    <row r="21" spans="1:12" x14ac:dyDescent="0.2">
      <c r="A21" s="15" t="s">
        <v>487</v>
      </c>
      <c r="B21" s="15"/>
      <c r="C21" s="15"/>
      <c r="D21" s="15"/>
      <c r="E21" s="15"/>
      <c r="F21" s="13"/>
      <c r="G21" s="14"/>
      <c r="H21" s="13"/>
      <c r="I21" s="13"/>
      <c r="J21" s="13"/>
      <c r="K21" s="13"/>
      <c r="L21" s="13"/>
    </row>
    <row r="22" spans="1:12" x14ac:dyDescent="0.2">
      <c r="A22" s="15" t="s">
        <v>488</v>
      </c>
      <c r="B22" s="15"/>
      <c r="C22" s="15">
        <v>58361</v>
      </c>
      <c r="D22" s="15">
        <v>4100</v>
      </c>
      <c r="E22" s="15">
        <v>650</v>
      </c>
      <c r="F22" s="13">
        <v>38</v>
      </c>
      <c r="G22" s="14">
        <v>38.979999999999997</v>
      </c>
      <c r="H22" s="13"/>
      <c r="I22" s="13"/>
      <c r="J22" s="13"/>
      <c r="K22" s="13"/>
      <c r="L22" s="13"/>
    </row>
    <row r="23" spans="1:12" x14ac:dyDescent="0.2">
      <c r="A23" s="15" t="s">
        <v>493</v>
      </c>
      <c r="B23" s="15"/>
      <c r="C23" s="15">
        <v>31414</v>
      </c>
      <c r="D23" s="15">
        <v>4100</v>
      </c>
      <c r="E23" s="15">
        <v>650</v>
      </c>
      <c r="F23" s="13">
        <v>38</v>
      </c>
      <c r="G23" s="14">
        <v>38.979999999999997</v>
      </c>
      <c r="H23" s="13"/>
      <c r="I23" s="13"/>
      <c r="J23" s="13"/>
      <c r="K23" s="13"/>
      <c r="L23" s="13"/>
    </row>
    <row r="24" spans="1:12" x14ac:dyDescent="0.2">
      <c r="A24" s="15" t="s">
        <v>489</v>
      </c>
      <c r="B24" s="15"/>
      <c r="C24" s="15">
        <v>58362</v>
      </c>
      <c r="D24" s="15">
        <v>4100</v>
      </c>
      <c r="E24" s="15">
        <v>650</v>
      </c>
      <c r="F24" s="13">
        <v>38</v>
      </c>
      <c r="G24" s="14">
        <v>38.979999999999997</v>
      </c>
      <c r="H24" s="13"/>
      <c r="I24" s="13"/>
      <c r="J24" s="13"/>
      <c r="K24" s="13"/>
      <c r="L24" s="13"/>
    </row>
    <row r="25" spans="1:12" x14ac:dyDescent="0.2">
      <c r="A25" s="15" t="s">
        <v>490</v>
      </c>
      <c r="B25" s="15"/>
      <c r="C25" s="15">
        <v>58364</v>
      </c>
      <c r="D25" s="15">
        <v>4100</v>
      </c>
      <c r="E25" s="15">
        <v>650</v>
      </c>
      <c r="F25" s="13">
        <v>38</v>
      </c>
      <c r="G25" s="14">
        <v>38.979999999999997</v>
      </c>
      <c r="H25" s="13"/>
      <c r="I25" s="13"/>
      <c r="J25" s="13"/>
      <c r="K25" s="13"/>
      <c r="L25" s="13"/>
    </row>
    <row r="26" spans="1:12" x14ac:dyDescent="0.2">
      <c r="A26" s="15" t="s">
        <v>491</v>
      </c>
      <c r="B26" s="15"/>
      <c r="C26" s="15">
        <v>58369</v>
      </c>
      <c r="D26" s="15">
        <v>4100</v>
      </c>
      <c r="E26" s="15">
        <v>650</v>
      </c>
      <c r="F26" s="13">
        <v>38</v>
      </c>
      <c r="G26" s="14">
        <v>38.979999999999997</v>
      </c>
      <c r="H26" s="13"/>
      <c r="I26" s="13"/>
      <c r="J26" s="13"/>
      <c r="K26" s="13"/>
      <c r="L26" s="13"/>
    </row>
    <row r="27" spans="1:12" x14ac:dyDescent="0.2">
      <c r="A27" s="15" t="s">
        <v>492</v>
      </c>
      <c r="B27" s="15"/>
      <c r="C27" s="15">
        <v>58370</v>
      </c>
      <c r="D27" s="15">
        <v>4100</v>
      </c>
      <c r="E27" s="15">
        <v>650</v>
      </c>
      <c r="F27" s="13">
        <v>38</v>
      </c>
      <c r="G27" s="14">
        <v>38.979999999999997</v>
      </c>
      <c r="H27" s="13"/>
      <c r="I27" s="13"/>
      <c r="J27" s="13"/>
      <c r="K27" s="13"/>
      <c r="L27" s="13"/>
    </row>
    <row r="28" spans="1:12" x14ac:dyDescent="0.2">
      <c r="A28" s="15"/>
      <c r="B28" s="15"/>
      <c r="C28" s="15"/>
      <c r="D28" s="15"/>
      <c r="E28" s="15"/>
      <c r="F28" s="13"/>
      <c r="G28" s="14"/>
      <c r="H28" s="13"/>
      <c r="I28" s="13"/>
      <c r="J28" s="13"/>
      <c r="K28" s="13"/>
      <c r="L28" s="13"/>
    </row>
    <row r="29" spans="1:12" x14ac:dyDescent="0.2">
      <c r="A29" s="15" t="s">
        <v>494</v>
      </c>
      <c r="B29" s="15"/>
      <c r="C29" s="15"/>
      <c r="D29" s="15"/>
      <c r="E29" s="15"/>
      <c r="F29" s="13"/>
      <c r="G29" s="14"/>
      <c r="H29" s="13"/>
      <c r="I29" s="13"/>
      <c r="J29" s="13"/>
      <c r="K29" s="13"/>
      <c r="L29" s="13"/>
    </row>
    <row r="30" spans="1:12" x14ac:dyDescent="0.2">
      <c r="A30" s="15" t="s">
        <v>495</v>
      </c>
      <c r="B30" s="15"/>
      <c r="C30" s="15">
        <v>36618</v>
      </c>
      <c r="D30" s="15">
        <v>4100</v>
      </c>
      <c r="E30" s="15">
        <v>600</v>
      </c>
      <c r="F30" s="13">
        <v>38</v>
      </c>
      <c r="G30" s="14">
        <v>32.82</v>
      </c>
      <c r="H30" s="13"/>
      <c r="I30" s="13"/>
      <c r="J30" s="13"/>
      <c r="K30" s="13"/>
      <c r="L30" s="13"/>
    </row>
    <row r="31" spans="1:12" x14ac:dyDescent="0.2">
      <c r="A31" s="15" t="s">
        <v>496</v>
      </c>
      <c r="B31" s="15"/>
      <c r="C31" s="15">
        <v>58371</v>
      </c>
      <c r="D31" s="15">
        <v>4100</v>
      </c>
      <c r="E31" s="15">
        <v>600</v>
      </c>
      <c r="F31" s="13">
        <v>38</v>
      </c>
      <c r="G31" s="14">
        <v>32.82</v>
      </c>
      <c r="H31" s="13"/>
      <c r="I31" s="13"/>
      <c r="J31" s="13"/>
      <c r="K31" s="13"/>
      <c r="L31" s="13"/>
    </row>
    <row r="32" spans="1:12" x14ac:dyDescent="0.2">
      <c r="A32" s="15" t="s">
        <v>497</v>
      </c>
      <c r="B32" s="15"/>
      <c r="C32" s="15">
        <v>36649</v>
      </c>
      <c r="D32" s="15">
        <v>4100</v>
      </c>
      <c r="E32" s="15">
        <v>600</v>
      </c>
      <c r="F32" s="13">
        <v>38</v>
      </c>
      <c r="G32" s="14">
        <v>32.82</v>
      </c>
      <c r="H32" s="13"/>
      <c r="I32" s="13"/>
      <c r="J32" s="13"/>
      <c r="K32" s="13"/>
      <c r="L32" s="13"/>
    </row>
    <row r="33" spans="1:12" x14ac:dyDescent="0.2">
      <c r="A33" s="15" t="s">
        <v>498</v>
      </c>
      <c r="B33" s="15"/>
      <c r="C33" s="15">
        <v>58372</v>
      </c>
      <c r="D33" s="15">
        <v>4100</v>
      </c>
      <c r="E33" s="15">
        <v>600</v>
      </c>
      <c r="F33" s="13">
        <v>38</v>
      </c>
      <c r="G33" s="14">
        <v>32.82</v>
      </c>
      <c r="H33" s="13"/>
      <c r="I33" s="13"/>
      <c r="J33" s="13"/>
      <c r="K33" s="13"/>
      <c r="L33" s="13"/>
    </row>
    <row r="34" spans="1:12" x14ac:dyDescent="0.2">
      <c r="A34" s="15" t="s">
        <v>499</v>
      </c>
      <c r="B34" s="15"/>
      <c r="C34" s="15">
        <v>58360</v>
      </c>
      <c r="D34" s="15">
        <v>4100</v>
      </c>
      <c r="E34" s="15">
        <v>600</v>
      </c>
      <c r="F34" s="13">
        <v>38</v>
      </c>
      <c r="G34" s="14">
        <v>32.82</v>
      </c>
      <c r="H34" s="13"/>
      <c r="I34" s="13"/>
      <c r="J34" s="13"/>
      <c r="K34" s="13"/>
      <c r="L34" s="13"/>
    </row>
    <row r="35" spans="1:12" x14ac:dyDescent="0.2">
      <c r="A35" s="15" t="s">
        <v>500</v>
      </c>
      <c r="B35" s="15"/>
      <c r="C35" s="15">
        <v>19853</v>
      </c>
      <c r="D35" s="15">
        <v>4100</v>
      </c>
      <c r="E35" s="15">
        <v>600</v>
      </c>
      <c r="F35" s="13">
        <v>38</v>
      </c>
      <c r="G35" s="14">
        <v>32.82</v>
      </c>
      <c r="H35" s="13"/>
      <c r="I35" s="13"/>
      <c r="J35" s="13"/>
      <c r="K35" s="13"/>
      <c r="L35" s="13"/>
    </row>
    <row r="36" spans="1:12" x14ac:dyDescent="0.2">
      <c r="A36" s="15" t="s">
        <v>549</v>
      </c>
      <c r="B36" s="15"/>
      <c r="C36" s="15">
        <v>21715</v>
      </c>
      <c r="D36" s="15">
        <v>4100</v>
      </c>
      <c r="E36" s="15">
        <v>920</v>
      </c>
      <c r="F36" s="13">
        <v>38</v>
      </c>
      <c r="G36" s="14">
        <v>50.29</v>
      </c>
      <c r="H36" s="13"/>
      <c r="I36" s="13"/>
      <c r="J36" s="13"/>
      <c r="K36" s="13"/>
      <c r="L36" s="13"/>
    </row>
    <row r="37" spans="1:12" x14ac:dyDescent="0.2">
      <c r="A37" s="15" t="s">
        <v>501</v>
      </c>
      <c r="B37" s="15"/>
      <c r="C37" s="15">
        <v>58363</v>
      </c>
      <c r="D37" s="15">
        <v>4100</v>
      </c>
      <c r="E37" s="15">
        <v>600</v>
      </c>
      <c r="F37" s="13">
        <v>38</v>
      </c>
      <c r="G37" s="14">
        <v>32.82</v>
      </c>
      <c r="H37" s="13"/>
      <c r="I37" s="13"/>
      <c r="J37" s="13"/>
      <c r="K37" s="13"/>
      <c r="L37" s="13"/>
    </row>
    <row r="38" spans="1:12" x14ac:dyDescent="0.2">
      <c r="A38" s="15" t="s">
        <v>502</v>
      </c>
      <c r="B38" s="15"/>
      <c r="C38" s="15">
        <v>49685</v>
      </c>
      <c r="D38" s="15">
        <v>4100</v>
      </c>
      <c r="E38" s="15">
        <v>600</v>
      </c>
      <c r="F38" s="13">
        <v>38</v>
      </c>
      <c r="G38" s="14">
        <v>32.82</v>
      </c>
      <c r="H38" s="13"/>
      <c r="I38" s="13"/>
      <c r="J38" s="13"/>
      <c r="K38" s="13"/>
      <c r="L38" s="13"/>
    </row>
    <row r="39" spans="1:12" x14ac:dyDescent="0.2">
      <c r="A39" s="15" t="s">
        <v>503</v>
      </c>
      <c r="B39" s="15"/>
      <c r="C39" s="15">
        <v>49686</v>
      </c>
      <c r="D39" s="15">
        <v>4100</v>
      </c>
      <c r="E39" s="15">
        <v>600</v>
      </c>
      <c r="F39" s="13">
        <v>38</v>
      </c>
      <c r="G39" s="14">
        <v>32.82</v>
      </c>
      <c r="H39" s="13"/>
      <c r="I39" s="13"/>
      <c r="J39" s="13"/>
      <c r="K39" s="13"/>
      <c r="L39" s="13"/>
    </row>
    <row r="40" spans="1:12" x14ac:dyDescent="0.2">
      <c r="A40" s="15" t="s">
        <v>550</v>
      </c>
      <c r="B40" s="15"/>
      <c r="C40" s="15">
        <v>49714</v>
      </c>
      <c r="D40" s="15">
        <v>4100</v>
      </c>
      <c r="E40" s="15">
        <v>920</v>
      </c>
      <c r="F40" s="13">
        <v>38</v>
      </c>
      <c r="G40" s="14">
        <v>50.29</v>
      </c>
      <c r="H40" s="13"/>
      <c r="I40" s="13"/>
      <c r="J40" s="13"/>
      <c r="K40" s="13"/>
      <c r="L40" s="13"/>
    </row>
    <row r="41" spans="1:12" x14ac:dyDescent="0.2">
      <c r="A41" s="15" t="s">
        <v>504</v>
      </c>
      <c r="B41" s="15"/>
      <c r="C41" s="15">
        <v>58365</v>
      </c>
      <c r="D41" s="15">
        <v>4100</v>
      </c>
      <c r="E41" s="15">
        <v>600</v>
      </c>
      <c r="F41" s="13">
        <v>38</v>
      </c>
      <c r="G41" s="14">
        <v>32.82</v>
      </c>
      <c r="H41" s="13"/>
      <c r="I41" s="13"/>
      <c r="J41" s="13"/>
      <c r="K41" s="13"/>
      <c r="L41" s="13"/>
    </row>
    <row r="42" spans="1:12" x14ac:dyDescent="0.2">
      <c r="A42" s="15" t="s">
        <v>505</v>
      </c>
      <c r="B42" s="15"/>
      <c r="C42" s="15">
        <v>36642</v>
      </c>
      <c r="D42" s="15">
        <v>4100</v>
      </c>
      <c r="E42" s="15">
        <v>600</v>
      </c>
      <c r="F42" s="13">
        <v>38</v>
      </c>
      <c r="G42" s="14">
        <v>32.82</v>
      </c>
      <c r="H42" s="13"/>
      <c r="I42" s="13"/>
      <c r="J42" s="13"/>
      <c r="K42" s="13"/>
      <c r="L42" s="13"/>
    </row>
    <row r="43" spans="1:12" x14ac:dyDescent="0.2">
      <c r="A43" s="15" t="s">
        <v>506</v>
      </c>
      <c r="B43" s="15"/>
      <c r="C43" s="15">
        <v>49677</v>
      </c>
      <c r="D43" s="15">
        <v>4100</v>
      </c>
      <c r="E43" s="15">
        <v>600</v>
      </c>
      <c r="F43" s="13">
        <v>38</v>
      </c>
      <c r="G43" s="14">
        <v>32.82</v>
      </c>
      <c r="H43" s="13"/>
      <c r="I43" s="13"/>
      <c r="J43" s="13"/>
      <c r="K43" s="13"/>
      <c r="L43" s="13"/>
    </row>
    <row r="44" spans="1:12" x14ac:dyDescent="0.2">
      <c r="A44" s="15" t="s">
        <v>507</v>
      </c>
      <c r="B44" s="15"/>
      <c r="C44" s="15">
        <v>49683</v>
      </c>
      <c r="D44" s="15">
        <v>4100</v>
      </c>
      <c r="E44" s="15">
        <v>600</v>
      </c>
      <c r="F44" s="13">
        <v>38</v>
      </c>
      <c r="G44" s="14">
        <v>32.82</v>
      </c>
      <c r="H44" s="13"/>
      <c r="I44" s="13"/>
      <c r="J44" s="13"/>
      <c r="K44" s="13"/>
      <c r="L44" s="13"/>
    </row>
    <row r="45" spans="1:12" x14ac:dyDescent="0.2">
      <c r="A45" s="15" t="s">
        <v>508</v>
      </c>
      <c r="B45" s="15"/>
      <c r="C45" s="15">
        <v>49689</v>
      </c>
      <c r="D45" s="15">
        <v>4100</v>
      </c>
      <c r="E45" s="15">
        <v>600</v>
      </c>
      <c r="F45" s="13">
        <v>38</v>
      </c>
      <c r="G45" s="14">
        <v>32.82</v>
      </c>
      <c r="H45" s="13"/>
      <c r="I45" s="13"/>
      <c r="J45" s="13"/>
      <c r="K45" s="13"/>
      <c r="L45" s="13"/>
    </row>
    <row r="46" spans="1:12" x14ac:dyDescent="0.2">
      <c r="A46" s="15" t="s">
        <v>509</v>
      </c>
      <c r="B46" s="15"/>
      <c r="C46" s="15">
        <v>49690</v>
      </c>
      <c r="D46" s="15">
        <v>4100</v>
      </c>
      <c r="E46" s="15">
        <v>600</v>
      </c>
      <c r="F46" s="13">
        <v>38</v>
      </c>
      <c r="G46" s="14">
        <v>32.82</v>
      </c>
      <c r="H46" s="13"/>
      <c r="I46" s="13"/>
      <c r="J46" s="13"/>
      <c r="K46" s="13"/>
      <c r="L46" s="13"/>
    </row>
    <row r="47" spans="1:12" x14ac:dyDescent="0.2">
      <c r="A47" s="15" t="s">
        <v>510</v>
      </c>
      <c r="B47" s="15"/>
      <c r="C47" s="15">
        <v>58366</v>
      </c>
      <c r="D47" s="15">
        <v>4100</v>
      </c>
      <c r="E47" s="15">
        <v>600</v>
      </c>
      <c r="F47" s="13">
        <v>38</v>
      </c>
      <c r="G47" s="14">
        <v>32.82</v>
      </c>
      <c r="H47" s="13"/>
      <c r="I47" s="13"/>
      <c r="J47" s="13"/>
      <c r="K47" s="13"/>
      <c r="L47" s="13"/>
    </row>
    <row r="48" spans="1:12" x14ac:dyDescent="0.2">
      <c r="A48" s="15" t="s">
        <v>511</v>
      </c>
      <c r="B48" s="15"/>
      <c r="C48" s="15">
        <v>58367</v>
      </c>
      <c r="D48" s="15">
        <v>4100</v>
      </c>
      <c r="E48" s="15">
        <v>600</v>
      </c>
      <c r="F48" s="13">
        <v>38</v>
      </c>
      <c r="G48" s="14">
        <v>32.82</v>
      </c>
      <c r="H48" s="13"/>
      <c r="I48" s="13"/>
      <c r="J48" s="13"/>
      <c r="K48" s="13"/>
      <c r="L48" s="13"/>
    </row>
    <row r="49" spans="1:12" x14ac:dyDescent="0.2">
      <c r="A49" s="15" t="s">
        <v>512</v>
      </c>
      <c r="B49" s="15"/>
      <c r="C49" s="15">
        <v>36645</v>
      </c>
      <c r="D49" s="15">
        <v>4100</v>
      </c>
      <c r="E49" s="15">
        <v>600</v>
      </c>
      <c r="F49" s="13">
        <v>38</v>
      </c>
      <c r="G49" s="14">
        <v>32.82</v>
      </c>
      <c r="H49" s="13"/>
      <c r="I49" s="13"/>
      <c r="J49" s="13"/>
      <c r="K49" s="13"/>
      <c r="L49" s="13"/>
    </row>
    <row r="50" spans="1:12" x14ac:dyDescent="0.2">
      <c r="A50" s="15" t="s">
        <v>513</v>
      </c>
      <c r="B50" s="15"/>
      <c r="C50" s="15">
        <v>58368</v>
      </c>
      <c r="D50" s="15">
        <v>4100</v>
      </c>
      <c r="E50" s="15">
        <v>600</v>
      </c>
      <c r="F50" s="13">
        <v>38</v>
      </c>
      <c r="G50" s="14">
        <v>32.82</v>
      </c>
      <c r="H50" s="13"/>
      <c r="I50" s="13"/>
      <c r="J50" s="13"/>
      <c r="K50" s="13"/>
      <c r="L50" s="13"/>
    </row>
    <row r="51" spans="1:12" x14ac:dyDescent="0.2">
      <c r="A51" s="15" t="s">
        <v>514</v>
      </c>
      <c r="B51" s="15"/>
      <c r="C51" s="15">
        <v>21194</v>
      </c>
      <c r="D51" s="15">
        <v>4100</v>
      </c>
      <c r="E51" s="15">
        <v>600</v>
      </c>
      <c r="F51" s="13">
        <v>38</v>
      </c>
      <c r="G51" s="14">
        <v>32.82</v>
      </c>
      <c r="H51" s="13"/>
      <c r="I51" s="13"/>
      <c r="J51" s="13"/>
      <c r="K51" s="13"/>
      <c r="L51" s="13"/>
    </row>
    <row r="52" spans="1:12" x14ac:dyDescent="0.2">
      <c r="A52" s="15" t="s">
        <v>551</v>
      </c>
      <c r="B52" s="15"/>
      <c r="C52" s="15">
        <v>3061</v>
      </c>
      <c r="D52" s="15">
        <v>4100</v>
      </c>
      <c r="E52" s="15">
        <v>920</v>
      </c>
      <c r="F52" s="13">
        <v>38</v>
      </c>
      <c r="G52" s="14">
        <v>50.29</v>
      </c>
      <c r="H52" s="13"/>
      <c r="I52" s="13"/>
      <c r="J52" s="13"/>
      <c r="K52" s="13"/>
      <c r="L52" s="13"/>
    </row>
    <row r="53" spans="1:12" x14ac:dyDescent="0.2">
      <c r="A53" s="15" t="s">
        <v>515</v>
      </c>
      <c r="B53" s="15"/>
      <c r="C53" s="15">
        <v>23990</v>
      </c>
      <c r="D53" s="15">
        <v>4100</v>
      </c>
      <c r="E53" s="15">
        <v>600</v>
      </c>
      <c r="F53" s="13">
        <v>38</v>
      </c>
      <c r="G53" s="14">
        <v>32.82</v>
      </c>
      <c r="H53" s="13"/>
      <c r="I53" s="13"/>
      <c r="J53" s="13"/>
      <c r="K53" s="13"/>
      <c r="L53" s="13"/>
    </row>
    <row r="54" spans="1:12" x14ac:dyDescent="0.2">
      <c r="A54" s="15" t="s">
        <v>552</v>
      </c>
      <c r="B54" s="15"/>
      <c r="C54" s="15">
        <v>25363</v>
      </c>
      <c r="D54" s="15">
        <v>4100</v>
      </c>
      <c r="E54" s="15">
        <v>920</v>
      </c>
      <c r="F54" s="13">
        <v>38</v>
      </c>
      <c r="G54" s="14">
        <v>50.29</v>
      </c>
      <c r="H54" s="13"/>
      <c r="I54" s="13"/>
      <c r="J54" s="13"/>
      <c r="K54" s="13"/>
      <c r="L54" s="13"/>
    </row>
    <row r="55" spans="1:12" x14ac:dyDescent="0.2">
      <c r="A55" s="15" t="s">
        <v>516</v>
      </c>
      <c r="B55" s="15"/>
      <c r="C55" s="15">
        <v>49692</v>
      </c>
      <c r="D55" s="15">
        <v>4100</v>
      </c>
      <c r="E55" s="15">
        <v>600</v>
      </c>
      <c r="F55" s="13">
        <v>38</v>
      </c>
      <c r="G55" s="14">
        <v>32.82</v>
      </c>
      <c r="H55" s="13"/>
      <c r="I55" s="13"/>
      <c r="J55" s="13"/>
      <c r="K55" s="13"/>
      <c r="L55" s="13"/>
    </row>
    <row r="56" spans="1:12" x14ac:dyDescent="0.2">
      <c r="A56" s="15" t="s">
        <v>517</v>
      </c>
      <c r="B56" s="15"/>
      <c r="C56" s="15">
        <v>49696</v>
      </c>
      <c r="D56" s="15">
        <v>4100</v>
      </c>
      <c r="E56" s="15">
        <v>600</v>
      </c>
      <c r="F56" s="13">
        <v>38</v>
      </c>
      <c r="G56" s="14">
        <v>32.82</v>
      </c>
      <c r="H56" s="13"/>
      <c r="I56" s="13"/>
      <c r="J56" s="13"/>
      <c r="K56" s="13"/>
      <c r="L56" s="13"/>
    </row>
    <row r="57" spans="1:12" x14ac:dyDescent="0.2">
      <c r="A57" s="15" t="s">
        <v>518</v>
      </c>
      <c r="B57" s="15"/>
      <c r="C57" s="15">
        <v>58335</v>
      </c>
      <c r="D57" s="15">
        <v>4100</v>
      </c>
      <c r="E57" s="15">
        <v>600</v>
      </c>
      <c r="F57" s="13">
        <v>38</v>
      </c>
      <c r="G57" s="14">
        <v>32.82</v>
      </c>
      <c r="H57" s="13"/>
      <c r="I57" s="13"/>
      <c r="J57" s="13"/>
      <c r="K57" s="13"/>
      <c r="L57" s="13"/>
    </row>
    <row r="58" spans="1:12" x14ac:dyDescent="0.2">
      <c r="A58" s="15" t="s">
        <v>519</v>
      </c>
      <c r="B58" s="15"/>
      <c r="C58" s="15">
        <v>58336</v>
      </c>
      <c r="D58" s="15">
        <v>4100</v>
      </c>
      <c r="E58" s="15">
        <v>600</v>
      </c>
      <c r="F58" s="13">
        <v>38</v>
      </c>
      <c r="G58" s="14">
        <v>32.82</v>
      </c>
      <c r="H58" s="13"/>
      <c r="I58" s="13"/>
      <c r="J58" s="13"/>
      <c r="K58" s="13"/>
      <c r="L58" s="13"/>
    </row>
    <row r="59" spans="1:12" x14ac:dyDescent="0.2">
      <c r="A59" s="15" t="s">
        <v>520</v>
      </c>
      <c r="B59" s="15"/>
      <c r="C59" s="15">
        <v>58337</v>
      </c>
      <c r="D59" s="15">
        <v>4100</v>
      </c>
      <c r="E59" s="15">
        <v>600</v>
      </c>
      <c r="F59" s="13">
        <v>38</v>
      </c>
      <c r="G59" s="14">
        <v>32.82</v>
      </c>
      <c r="H59" s="13"/>
      <c r="I59" s="13"/>
      <c r="J59" s="13"/>
      <c r="K59" s="13"/>
      <c r="L59" s="13"/>
    </row>
    <row r="60" spans="1:12" x14ac:dyDescent="0.2">
      <c r="A60" s="15" t="s">
        <v>521</v>
      </c>
      <c r="B60" s="15"/>
      <c r="C60" s="15">
        <v>58338</v>
      </c>
      <c r="D60" s="15">
        <v>4100</v>
      </c>
      <c r="E60" s="15">
        <v>600</v>
      </c>
      <c r="F60" s="13">
        <v>38</v>
      </c>
      <c r="G60" s="14">
        <v>32.82</v>
      </c>
      <c r="H60" s="13"/>
      <c r="I60" s="13"/>
      <c r="J60" s="13"/>
      <c r="K60" s="13"/>
      <c r="L60" s="13"/>
    </row>
    <row r="61" spans="1:12" x14ac:dyDescent="0.2">
      <c r="A61" s="15" t="s">
        <v>522</v>
      </c>
      <c r="B61" s="15"/>
      <c r="C61" s="15">
        <v>58339</v>
      </c>
      <c r="D61" s="15">
        <v>4100</v>
      </c>
      <c r="E61" s="15">
        <v>600</v>
      </c>
      <c r="F61" s="13">
        <v>38</v>
      </c>
      <c r="G61" s="14">
        <v>32.82</v>
      </c>
      <c r="H61" s="13"/>
      <c r="I61" s="13"/>
      <c r="J61" s="13"/>
      <c r="K61" s="13"/>
      <c r="L61" s="13"/>
    </row>
    <row r="62" spans="1:12" x14ac:dyDescent="0.2">
      <c r="A62" s="15" t="s">
        <v>523</v>
      </c>
      <c r="B62" s="15"/>
      <c r="C62" s="15">
        <v>49678</v>
      </c>
      <c r="D62" s="15">
        <v>4100</v>
      </c>
      <c r="E62" s="15">
        <v>600</v>
      </c>
      <c r="F62" s="13">
        <v>38</v>
      </c>
      <c r="G62" s="14">
        <v>32.82</v>
      </c>
      <c r="H62" s="13"/>
      <c r="I62" s="13"/>
      <c r="J62" s="13"/>
      <c r="K62" s="13"/>
      <c r="L62" s="13"/>
    </row>
    <row r="63" spans="1:12" x14ac:dyDescent="0.2">
      <c r="A63" s="15" t="s">
        <v>524</v>
      </c>
      <c r="B63" s="15"/>
      <c r="C63" s="15">
        <v>58340</v>
      </c>
      <c r="D63" s="15">
        <v>4100</v>
      </c>
      <c r="E63" s="15">
        <v>600</v>
      </c>
      <c r="F63" s="13">
        <v>38</v>
      </c>
      <c r="G63" s="14">
        <v>32.82</v>
      </c>
      <c r="H63" s="13"/>
      <c r="I63" s="13"/>
      <c r="J63" s="13"/>
      <c r="K63" s="13"/>
      <c r="L63" s="13"/>
    </row>
    <row r="64" spans="1:12" x14ac:dyDescent="0.2">
      <c r="A64" s="15" t="s">
        <v>525</v>
      </c>
      <c r="B64" s="15"/>
      <c r="C64" s="15">
        <v>49698</v>
      </c>
      <c r="D64" s="15">
        <v>4100</v>
      </c>
      <c r="E64" s="15">
        <v>600</v>
      </c>
      <c r="F64" s="13">
        <v>38</v>
      </c>
      <c r="G64" s="14">
        <v>32.82</v>
      </c>
      <c r="H64" s="13"/>
      <c r="I64" s="13"/>
      <c r="J64" s="13"/>
      <c r="K64" s="13"/>
      <c r="L64" s="13"/>
    </row>
    <row r="65" spans="1:12" x14ac:dyDescent="0.2">
      <c r="A65" s="15" t="s">
        <v>526</v>
      </c>
      <c r="B65" s="15"/>
      <c r="C65" s="15">
        <v>39464</v>
      </c>
      <c r="D65" s="15">
        <v>4100</v>
      </c>
      <c r="E65" s="15">
        <v>600</v>
      </c>
      <c r="F65" s="13">
        <v>38</v>
      </c>
      <c r="G65" s="14">
        <v>32.82</v>
      </c>
      <c r="H65" s="13"/>
      <c r="I65" s="13"/>
      <c r="J65" s="13"/>
      <c r="K65" s="13"/>
      <c r="L65" s="13"/>
    </row>
    <row r="66" spans="1:12" x14ac:dyDescent="0.2">
      <c r="A66" s="15" t="s">
        <v>694</v>
      </c>
      <c r="B66" s="15"/>
      <c r="C66" s="15">
        <v>39465</v>
      </c>
      <c r="D66" s="15">
        <v>4100</v>
      </c>
      <c r="E66" s="15">
        <v>920</v>
      </c>
      <c r="F66" s="13">
        <v>38</v>
      </c>
      <c r="G66" s="14">
        <v>50.29</v>
      </c>
      <c r="H66" s="13"/>
      <c r="I66" s="13"/>
      <c r="J66" s="13"/>
      <c r="K66" s="13"/>
      <c r="L66" s="13"/>
    </row>
    <row r="67" spans="1:12" x14ac:dyDescent="0.2">
      <c r="A67" s="15" t="s">
        <v>527</v>
      </c>
      <c r="B67" s="15"/>
      <c r="C67" s="15">
        <v>48139</v>
      </c>
      <c r="D67" s="15">
        <v>4100</v>
      </c>
      <c r="E67" s="15">
        <v>600</v>
      </c>
      <c r="F67" s="13">
        <v>38</v>
      </c>
      <c r="G67" s="14">
        <v>32.82</v>
      </c>
      <c r="H67" s="13"/>
      <c r="I67" s="13"/>
      <c r="J67" s="13"/>
      <c r="K67" s="13"/>
      <c r="L67" s="13"/>
    </row>
    <row r="68" spans="1:12" x14ac:dyDescent="0.2">
      <c r="A68" s="15" t="s">
        <v>528</v>
      </c>
      <c r="B68" s="15"/>
      <c r="C68" s="15">
        <v>49700</v>
      </c>
      <c r="D68" s="15">
        <v>4100</v>
      </c>
      <c r="E68" s="15">
        <v>600</v>
      </c>
      <c r="F68" s="13">
        <v>38</v>
      </c>
      <c r="G68" s="14">
        <v>32.82</v>
      </c>
      <c r="H68" s="13"/>
      <c r="I68" s="13"/>
      <c r="J68" s="13"/>
      <c r="K68" s="13"/>
      <c r="L68" s="13"/>
    </row>
    <row r="69" spans="1:12" x14ac:dyDescent="0.2">
      <c r="A69" s="15" t="s">
        <v>529</v>
      </c>
      <c r="B69" s="15"/>
      <c r="C69" s="15">
        <v>49701</v>
      </c>
      <c r="D69" s="15">
        <v>4100</v>
      </c>
      <c r="E69" s="15">
        <v>600</v>
      </c>
      <c r="F69" s="13">
        <v>38</v>
      </c>
      <c r="G69" s="14">
        <v>32.82</v>
      </c>
      <c r="H69" s="13"/>
      <c r="I69" s="13"/>
      <c r="J69" s="13"/>
      <c r="K69" s="13"/>
      <c r="L69" s="13"/>
    </row>
    <row r="70" spans="1:12" x14ac:dyDescent="0.2">
      <c r="A70" s="15" t="s">
        <v>530</v>
      </c>
      <c r="B70" s="15"/>
      <c r="C70" s="15">
        <v>58341</v>
      </c>
      <c r="D70" s="15">
        <v>4100</v>
      </c>
      <c r="E70" s="15">
        <v>600</v>
      </c>
      <c r="F70" s="13">
        <v>38</v>
      </c>
      <c r="G70" s="14">
        <v>32.82</v>
      </c>
      <c r="H70" s="13"/>
      <c r="I70" s="13"/>
      <c r="J70" s="13"/>
      <c r="K70" s="13"/>
      <c r="L70" s="13"/>
    </row>
    <row r="71" spans="1:12" x14ac:dyDescent="0.2">
      <c r="A71" s="15" t="s">
        <v>531</v>
      </c>
      <c r="B71" s="15"/>
      <c r="C71" s="15">
        <v>58342</v>
      </c>
      <c r="D71" s="15">
        <v>4100</v>
      </c>
      <c r="E71" s="15">
        <v>600</v>
      </c>
      <c r="F71" s="13">
        <v>38</v>
      </c>
      <c r="G71" s="14">
        <v>32.82</v>
      </c>
      <c r="H71" s="13"/>
      <c r="I71" s="13"/>
      <c r="J71" s="13"/>
      <c r="K71" s="13"/>
      <c r="L71" s="13"/>
    </row>
    <row r="72" spans="1:12" x14ac:dyDescent="0.2">
      <c r="A72" s="15" t="s">
        <v>532</v>
      </c>
      <c r="B72" s="15"/>
      <c r="C72" s="15">
        <v>58343</v>
      </c>
      <c r="D72" s="15">
        <v>4100</v>
      </c>
      <c r="E72" s="15">
        <v>600</v>
      </c>
      <c r="F72" s="13">
        <v>38</v>
      </c>
      <c r="G72" s="14">
        <v>32.82</v>
      </c>
      <c r="H72" s="13"/>
      <c r="I72" s="13"/>
      <c r="J72" s="13"/>
      <c r="K72" s="13"/>
      <c r="L72" s="13"/>
    </row>
    <row r="73" spans="1:12" x14ac:dyDescent="0.2">
      <c r="A73" s="15" t="s">
        <v>533</v>
      </c>
      <c r="B73" s="15"/>
      <c r="C73" s="15">
        <v>58344</v>
      </c>
      <c r="D73" s="15">
        <v>4100</v>
      </c>
      <c r="E73" s="15">
        <v>600</v>
      </c>
      <c r="F73" s="13">
        <v>38</v>
      </c>
      <c r="G73" s="14">
        <v>32.82</v>
      </c>
      <c r="H73" s="13"/>
      <c r="I73" s="13"/>
      <c r="J73" s="13"/>
      <c r="K73" s="13"/>
      <c r="L73" s="13"/>
    </row>
    <row r="74" spans="1:12" x14ac:dyDescent="0.2">
      <c r="A74" s="15" t="s">
        <v>534</v>
      </c>
      <c r="B74" s="15"/>
      <c r="C74" s="15">
        <v>58345</v>
      </c>
      <c r="D74" s="15">
        <v>4100</v>
      </c>
      <c r="E74" s="15">
        <v>600</v>
      </c>
      <c r="F74" s="13">
        <v>38</v>
      </c>
      <c r="G74" s="14">
        <v>32.82</v>
      </c>
      <c r="H74" s="13"/>
      <c r="I74" s="13"/>
      <c r="J74" s="13"/>
      <c r="K74" s="13"/>
      <c r="L74" s="13"/>
    </row>
    <row r="75" spans="1:12" x14ac:dyDescent="0.2">
      <c r="A75" s="15" t="s">
        <v>535</v>
      </c>
      <c r="B75" s="15"/>
      <c r="C75" s="15">
        <v>58346</v>
      </c>
      <c r="D75" s="15">
        <v>4100</v>
      </c>
      <c r="E75" s="15">
        <v>600</v>
      </c>
      <c r="F75" s="13">
        <v>38</v>
      </c>
      <c r="G75" s="14">
        <v>32.82</v>
      </c>
      <c r="H75" s="13"/>
      <c r="I75" s="13"/>
      <c r="J75" s="13"/>
      <c r="K75" s="13"/>
      <c r="L75" s="13"/>
    </row>
    <row r="76" spans="1:12" x14ac:dyDescent="0.2">
      <c r="A76" s="15" t="s">
        <v>536</v>
      </c>
      <c r="B76" s="15"/>
      <c r="C76" s="15">
        <v>58347</v>
      </c>
      <c r="D76" s="15">
        <v>4100</v>
      </c>
      <c r="E76" s="15">
        <v>600</v>
      </c>
      <c r="F76" s="13">
        <v>38</v>
      </c>
      <c r="G76" s="14">
        <v>32.82</v>
      </c>
      <c r="H76" s="13"/>
      <c r="I76" s="13"/>
      <c r="J76" s="13"/>
      <c r="K76" s="13"/>
      <c r="L76" s="13"/>
    </row>
    <row r="77" spans="1:12" x14ac:dyDescent="0.2">
      <c r="A77" s="15" t="s">
        <v>537</v>
      </c>
      <c r="B77" s="15"/>
      <c r="C77" s="15">
        <v>58348</v>
      </c>
      <c r="D77" s="15">
        <v>4100</v>
      </c>
      <c r="E77" s="15">
        <v>600</v>
      </c>
      <c r="F77" s="13">
        <v>38</v>
      </c>
      <c r="G77" s="14">
        <v>32.82</v>
      </c>
      <c r="H77" s="13"/>
      <c r="I77" s="13"/>
      <c r="J77" s="13"/>
      <c r="K77" s="13"/>
      <c r="L77" s="13"/>
    </row>
    <row r="78" spans="1:12" x14ac:dyDescent="0.2">
      <c r="A78" s="15" t="s">
        <v>538</v>
      </c>
      <c r="B78" s="15"/>
      <c r="C78" s="15">
        <v>58349</v>
      </c>
      <c r="D78" s="15">
        <v>4100</v>
      </c>
      <c r="E78" s="15">
        <v>600</v>
      </c>
      <c r="F78" s="13">
        <v>38</v>
      </c>
      <c r="G78" s="14">
        <v>32.82</v>
      </c>
      <c r="H78" s="13"/>
      <c r="I78" s="13"/>
      <c r="J78" s="13"/>
      <c r="K78" s="13"/>
      <c r="L78" s="13"/>
    </row>
    <row r="79" spans="1:12" x14ac:dyDescent="0.2">
      <c r="A79" s="15" t="s">
        <v>539</v>
      </c>
      <c r="B79" s="15"/>
      <c r="C79" s="15">
        <v>58350</v>
      </c>
      <c r="D79" s="15">
        <v>4100</v>
      </c>
      <c r="E79" s="15">
        <v>600</v>
      </c>
      <c r="F79" s="13">
        <v>38</v>
      </c>
      <c r="G79" s="14">
        <v>32.82</v>
      </c>
      <c r="H79" s="13"/>
      <c r="I79" s="13"/>
      <c r="J79" s="13"/>
      <c r="K79" s="13"/>
      <c r="L79" s="13"/>
    </row>
    <row r="80" spans="1:12" x14ac:dyDescent="0.2">
      <c r="A80" s="15" t="s">
        <v>540</v>
      </c>
      <c r="B80" s="15"/>
      <c r="C80" s="15">
        <v>58351</v>
      </c>
      <c r="D80" s="15">
        <v>4100</v>
      </c>
      <c r="E80" s="15">
        <v>600</v>
      </c>
      <c r="F80" s="13">
        <v>38</v>
      </c>
      <c r="G80" s="14">
        <v>32.82</v>
      </c>
      <c r="H80" s="13"/>
      <c r="I80" s="13"/>
      <c r="J80" s="13"/>
      <c r="K80" s="13"/>
      <c r="L80" s="13"/>
    </row>
    <row r="81" spans="1:12" x14ac:dyDescent="0.2">
      <c r="A81" s="15" t="s">
        <v>541</v>
      </c>
      <c r="B81" s="15"/>
      <c r="C81" s="15">
        <v>36633</v>
      </c>
      <c r="D81" s="15">
        <v>4100</v>
      </c>
      <c r="E81" s="15">
        <v>600</v>
      </c>
      <c r="F81" s="13">
        <v>38</v>
      </c>
      <c r="G81" s="14">
        <v>32.82</v>
      </c>
      <c r="H81" s="13"/>
      <c r="I81" s="13"/>
      <c r="J81" s="13"/>
      <c r="K81" s="13"/>
      <c r="L81" s="13"/>
    </row>
    <row r="82" spans="1:12" x14ac:dyDescent="0.2">
      <c r="A82" s="15" t="s">
        <v>542</v>
      </c>
      <c r="B82" s="15"/>
      <c r="C82" s="15">
        <v>58352</v>
      </c>
      <c r="D82" s="15">
        <v>4100</v>
      </c>
      <c r="E82" s="15">
        <v>600</v>
      </c>
      <c r="F82" s="13">
        <v>38</v>
      </c>
      <c r="G82" s="14">
        <v>32.82</v>
      </c>
      <c r="H82" s="13"/>
      <c r="I82" s="13"/>
      <c r="J82" s="13"/>
      <c r="K82" s="13"/>
      <c r="L82" s="13"/>
    </row>
    <row r="83" spans="1:12" x14ac:dyDescent="0.2">
      <c r="A83" s="15" t="s">
        <v>553</v>
      </c>
      <c r="B83" s="15"/>
      <c r="C83" s="15">
        <v>58353</v>
      </c>
      <c r="D83" s="15">
        <v>4100</v>
      </c>
      <c r="E83" s="15">
        <v>600</v>
      </c>
      <c r="F83" s="13">
        <v>38</v>
      </c>
      <c r="G83" s="14">
        <v>32.82</v>
      </c>
      <c r="H83" s="13"/>
      <c r="I83" s="13"/>
      <c r="J83" s="13"/>
      <c r="K83" s="13"/>
      <c r="L83" s="13"/>
    </row>
    <row r="84" spans="1:12" x14ac:dyDescent="0.2">
      <c r="A84" s="15" t="s">
        <v>543</v>
      </c>
      <c r="B84" s="15"/>
      <c r="C84" s="15">
        <v>58354</v>
      </c>
      <c r="D84" s="15">
        <v>4100</v>
      </c>
      <c r="E84" s="15">
        <v>600</v>
      </c>
      <c r="F84" s="13">
        <v>38</v>
      </c>
      <c r="G84" s="14">
        <v>32.82</v>
      </c>
      <c r="H84" s="13"/>
      <c r="I84" s="13"/>
      <c r="J84" s="13"/>
      <c r="K84" s="13"/>
      <c r="L84" s="13"/>
    </row>
    <row r="85" spans="1:12" x14ac:dyDescent="0.2">
      <c r="A85" s="15" t="s">
        <v>544</v>
      </c>
      <c r="B85" s="15"/>
      <c r="C85" s="15">
        <v>58355</v>
      </c>
      <c r="D85" s="15">
        <v>4100</v>
      </c>
      <c r="E85" s="15">
        <v>600</v>
      </c>
      <c r="F85" s="13">
        <v>38</v>
      </c>
      <c r="G85" s="14">
        <v>32.82</v>
      </c>
      <c r="H85" s="13"/>
      <c r="I85" s="13"/>
      <c r="J85" s="13"/>
      <c r="K85" s="13"/>
      <c r="L85" s="13"/>
    </row>
    <row r="86" spans="1:12" x14ac:dyDescent="0.2">
      <c r="A86" s="15" t="s">
        <v>545</v>
      </c>
      <c r="B86" s="15"/>
      <c r="C86" s="15">
        <v>58356</v>
      </c>
      <c r="D86" s="15">
        <v>4100</v>
      </c>
      <c r="E86" s="15">
        <v>600</v>
      </c>
      <c r="F86" s="13">
        <v>38</v>
      </c>
      <c r="G86" s="14">
        <v>32.82</v>
      </c>
      <c r="H86" s="13"/>
      <c r="I86" s="13"/>
      <c r="J86" s="13"/>
      <c r="K86" s="13"/>
      <c r="L86" s="13"/>
    </row>
    <row r="87" spans="1:12" x14ac:dyDescent="0.2">
      <c r="A87" s="15" t="s">
        <v>546</v>
      </c>
      <c r="B87" s="15"/>
      <c r="C87" s="15">
        <v>58357</v>
      </c>
      <c r="D87" s="15">
        <v>4100</v>
      </c>
      <c r="E87" s="15">
        <v>600</v>
      </c>
      <c r="F87" s="13">
        <v>38</v>
      </c>
      <c r="G87" s="14">
        <v>32.82</v>
      </c>
      <c r="H87" s="13"/>
      <c r="I87" s="13"/>
      <c r="J87" s="13"/>
      <c r="K87" s="13"/>
      <c r="L87" s="13"/>
    </row>
    <row r="88" spans="1:12" x14ac:dyDescent="0.2">
      <c r="A88" s="15" t="s">
        <v>547</v>
      </c>
      <c r="B88" s="15"/>
      <c r="C88" s="15">
        <v>58358</v>
      </c>
      <c r="D88" s="15">
        <v>4100</v>
      </c>
      <c r="E88" s="15">
        <v>600</v>
      </c>
      <c r="F88" s="13">
        <v>38</v>
      </c>
      <c r="G88" s="14">
        <v>32.82</v>
      </c>
      <c r="H88" s="13"/>
      <c r="I88" s="13"/>
      <c r="J88" s="13"/>
      <c r="K88" s="13"/>
      <c r="L88" s="13"/>
    </row>
    <row r="89" spans="1:12" x14ac:dyDescent="0.2">
      <c r="A89" s="15" t="s">
        <v>548</v>
      </c>
      <c r="B89" s="15"/>
      <c r="C89" s="15">
        <v>58359</v>
      </c>
      <c r="D89" s="15">
        <v>4100</v>
      </c>
      <c r="E89" s="15">
        <v>600</v>
      </c>
      <c r="F89" s="13">
        <v>38</v>
      </c>
      <c r="G89" s="14">
        <v>32.82</v>
      </c>
      <c r="H89" s="13"/>
      <c r="I89" s="13"/>
      <c r="J89" s="13"/>
      <c r="K89" s="13"/>
      <c r="L89" s="13"/>
    </row>
    <row r="90" spans="1:12" x14ac:dyDescent="0.2">
      <c r="A90" s="15" t="s">
        <v>695</v>
      </c>
      <c r="B90" s="15"/>
      <c r="C90" s="15">
        <v>58864</v>
      </c>
      <c r="D90" s="15">
        <v>4100</v>
      </c>
      <c r="E90" s="15">
        <v>920</v>
      </c>
      <c r="F90" s="13">
        <v>38</v>
      </c>
      <c r="G90" s="14">
        <v>50.29</v>
      </c>
      <c r="H90" s="13"/>
      <c r="I90" s="13"/>
      <c r="J90" s="13"/>
      <c r="K90" s="13"/>
      <c r="L90" s="13"/>
    </row>
    <row r="91" spans="1:12" x14ac:dyDescent="0.2">
      <c r="A91" s="15"/>
      <c r="B91" s="15"/>
      <c r="C91" s="15"/>
      <c r="D91" s="15"/>
      <c r="E91" s="15"/>
      <c r="F91" s="13"/>
      <c r="G91" s="14"/>
      <c r="H91" s="13"/>
      <c r="I91" s="13"/>
      <c r="J91" s="13"/>
      <c r="K91" s="13"/>
      <c r="L91" s="13"/>
    </row>
    <row r="92" spans="1:12" x14ac:dyDescent="0.2">
      <c r="A92" s="15" t="s">
        <v>554</v>
      </c>
      <c r="B92" s="15"/>
      <c r="C92" s="15"/>
      <c r="D92" s="15"/>
      <c r="E92" s="15"/>
      <c r="F92" s="13"/>
      <c r="G92" s="14"/>
      <c r="H92" s="13"/>
      <c r="I92" s="13"/>
      <c r="J92" s="13"/>
      <c r="K92" s="13"/>
      <c r="L92" s="13"/>
    </row>
    <row r="93" spans="1:12" x14ac:dyDescent="0.2">
      <c r="A93" s="15" t="s">
        <v>555</v>
      </c>
      <c r="B93" s="15"/>
      <c r="C93" s="15">
        <v>24598</v>
      </c>
      <c r="D93" s="15">
        <v>4100</v>
      </c>
      <c r="E93" s="15">
        <v>600</v>
      </c>
      <c r="F93" s="13">
        <v>38</v>
      </c>
      <c r="G93" s="14">
        <v>32.72</v>
      </c>
      <c r="H93" s="13"/>
      <c r="I93" s="13"/>
      <c r="J93" s="13"/>
      <c r="K93" s="13"/>
      <c r="L93" s="13"/>
    </row>
    <row r="94" spans="1:12" x14ac:dyDescent="0.2">
      <c r="A94" s="15" t="s">
        <v>556</v>
      </c>
      <c r="B94" s="15"/>
      <c r="C94" s="15">
        <v>46207</v>
      </c>
      <c r="D94" s="15">
        <v>4100</v>
      </c>
      <c r="E94" s="15">
        <v>600</v>
      </c>
      <c r="F94" s="13">
        <v>38</v>
      </c>
      <c r="G94" s="14">
        <v>32.72</v>
      </c>
      <c r="H94" s="13"/>
      <c r="I94" s="13"/>
      <c r="J94" s="13"/>
      <c r="K94" s="13"/>
      <c r="L94" s="13"/>
    </row>
    <row r="95" spans="1:12" x14ac:dyDescent="0.2">
      <c r="A95" s="15"/>
      <c r="B95" s="15"/>
      <c r="C95" s="15"/>
      <c r="D95" s="15"/>
      <c r="E95" s="15"/>
      <c r="F95" s="13"/>
      <c r="G95" s="14"/>
      <c r="H95" s="13"/>
      <c r="I95" s="13"/>
      <c r="J95" s="13"/>
      <c r="K95" s="13"/>
      <c r="L95" s="13"/>
    </row>
    <row r="96" spans="1:12" x14ac:dyDescent="0.2">
      <c r="A96" s="15" t="s">
        <v>557</v>
      </c>
      <c r="B96" s="15"/>
      <c r="C96" s="15"/>
      <c r="D96" s="15"/>
      <c r="E96" s="15"/>
      <c r="F96" s="13"/>
      <c r="G96" s="14"/>
      <c r="H96" s="13"/>
      <c r="I96" s="13"/>
      <c r="J96" s="13"/>
      <c r="K96" s="13"/>
      <c r="L96" s="13"/>
    </row>
    <row r="97" spans="1:12" x14ac:dyDescent="0.2">
      <c r="A97" s="15" t="s">
        <v>558</v>
      </c>
      <c r="B97" s="15"/>
      <c r="C97" s="15">
        <v>59253</v>
      </c>
      <c r="D97" s="15">
        <v>4100</v>
      </c>
      <c r="E97" s="15">
        <v>640</v>
      </c>
      <c r="F97" s="13">
        <v>8</v>
      </c>
      <c r="G97" s="14">
        <v>19.63</v>
      </c>
      <c r="H97" s="13"/>
      <c r="I97" s="13"/>
      <c r="J97" s="13"/>
      <c r="K97" s="13"/>
      <c r="L97" s="13"/>
    </row>
    <row r="98" spans="1:12" x14ac:dyDescent="0.2">
      <c r="A98" s="15" t="s">
        <v>559</v>
      </c>
      <c r="B98" s="15"/>
      <c r="C98" s="15">
        <v>49788</v>
      </c>
      <c r="D98" s="15">
        <v>4100</v>
      </c>
      <c r="E98" s="15">
        <v>640</v>
      </c>
      <c r="F98" s="13">
        <v>8</v>
      </c>
      <c r="G98" s="14">
        <v>19.63</v>
      </c>
      <c r="H98" s="13"/>
      <c r="I98" s="13"/>
      <c r="J98" s="13"/>
      <c r="K98" s="13"/>
      <c r="L98" s="13"/>
    </row>
    <row r="99" spans="1:12" x14ac:dyDescent="0.2">
      <c r="A99" s="15" t="s">
        <v>560</v>
      </c>
      <c r="B99" s="15"/>
      <c r="C99" s="15">
        <v>49788</v>
      </c>
      <c r="D99" s="15">
        <v>4100</v>
      </c>
      <c r="E99" s="15">
        <v>640</v>
      </c>
      <c r="F99" s="13">
        <v>8</v>
      </c>
      <c r="G99" s="14">
        <v>19.63</v>
      </c>
      <c r="H99" s="13"/>
      <c r="I99" s="13"/>
      <c r="J99" s="13"/>
      <c r="K99" s="13"/>
      <c r="L99" s="13"/>
    </row>
    <row r="100" spans="1:12" x14ac:dyDescent="0.2">
      <c r="A100" s="15" t="s">
        <v>561</v>
      </c>
      <c r="B100" s="15"/>
      <c r="C100" s="15">
        <v>58808</v>
      </c>
      <c r="D100" s="15">
        <v>4100</v>
      </c>
      <c r="E100" s="15">
        <v>640</v>
      </c>
      <c r="F100" s="13">
        <v>8</v>
      </c>
      <c r="G100" s="14">
        <v>19.63</v>
      </c>
      <c r="H100" s="13"/>
      <c r="I100" s="13"/>
      <c r="J100" s="13"/>
      <c r="K100" s="13"/>
      <c r="L100" s="13"/>
    </row>
    <row r="101" spans="1:12" x14ac:dyDescent="0.2">
      <c r="A101" s="15" t="s">
        <v>562</v>
      </c>
      <c r="B101" s="15"/>
      <c r="C101" s="15">
        <v>58813</v>
      </c>
      <c r="D101" s="15">
        <v>4100</v>
      </c>
      <c r="E101" s="15">
        <v>640</v>
      </c>
      <c r="F101" s="13">
        <v>8</v>
      </c>
      <c r="G101" s="14">
        <v>19.63</v>
      </c>
      <c r="H101" s="13"/>
      <c r="I101" s="13"/>
      <c r="J101" s="13"/>
      <c r="K101" s="13"/>
      <c r="L101" s="13"/>
    </row>
    <row r="102" spans="1:12" x14ac:dyDescent="0.2">
      <c r="A102" s="15" t="s">
        <v>563</v>
      </c>
      <c r="B102" s="15"/>
      <c r="C102" s="15">
        <v>49775</v>
      </c>
      <c r="D102" s="15">
        <v>4100</v>
      </c>
      <c r="E102" s="15">
        <v>640</v>
      </c>
      <c r="F102" s="13">
        <v>8</v>
      </c>
      <c r="G102" s="14">
        <v>19.63</v>
      </c>
      <c r="H102" s="13"/>
      <c r="I102" s="13"/>
      <c r="J102" s="13"/>
      <c r="K102" s="13"/>
      <c r="L102" s="13"/>
    </row>
    <row r="103" spans="1:12" x14ac:dyDescent="0.2">
      <c r="A103" s="15" t="s">
        <v>564</v>
      </c>
      <c r="B103" s="15"/>
      <c r="C103" s="15">
        <v>58821</v>
      </c>
      <c r="D103" s="15">
        <v>4100</v>
      </c>
      <c r="E103" s="15">
        <v>640</v>
      </c>
      <c r="F103" s="13">
        <v>8</v>
      </c>
      <c r="G103" s="14">
        <v>19.63</v>
      </c>
      <c r="H103" s="13"/>
      <c r="I103" s="13"/>
      <c r="J103" s="13"/>
      <c r="K103" s="13"/>
      <c r="L103" s="13"/>
    </row>
    <row r="104" spans="1:12" x14ac:dyDescent="0.2">
      <c r="A104" s="13" t="s">
        <v>565</v>
      </c>
      <c r="B104" s="15"/>
      <c r="C104" s="13">
        <v>58832</v>
      </c>
      <c r="D104" s="15">
        <v>4100</v>
      </c>
      <c r="E104" s="15">
        <v>640</v>
      </c>
      <c r="F104" s="13">
        <v>8</v>
      </c>
      <c r="G104" s="14">
        <v>19.63</v>
      </c>
      <c r="H104" s="13"/>
      <c r="I104" s="13"/>
      <c r="J104" s="13"/>
      <c r="K104" s="13"/>
      <c r="L104" s="13"/>
    </row>
    <row r="105" spans="1:12" x14ac:dyDescent="0.2">
      <c r="A105" s="13" t="s">
        <v>566</v>
      </c>
      <c r="B105" s="15"/>
      <c r="C105" s="13">
        <v>59260</v>
      </c>
      <c r="D105" s="15">
        <v>4100</v>
      </c>
      <c r="E105" s="15">
        <v>640</v>
      </c>
      <c r="F105" s="13">
        <v>8</v>
      </c>
      <c r="G105" s="14">
        <v>19.63</v>
      </c>
      <c r="H105" s="13"/>
      <c r="I105" s="13"/>
      <c r="J105" s="13"/>
      <c r="K105" s="13"/>
      <c r="L105" s="13"/>
    </row>
    <row r="106" spans="1:12" x14ac:dyDescent="0.2">
      <c r="A106" s="13" t="s">
        <v>567</v>
      </c>
      <c r="B106" s="15"/>
      <c r="C106" s="13">
        <v>59259</v>
      </c>
      <c r="D106" s="15">
        <v>4100</v>
      </c>
      <c r="E106" s="15">
        <v>640</v>
      </c>
      <c r="F106" s="13">
        <v>8</v>
      </c>
      <c r="G106" s="14">
        <v>19.63</v>
      </c>
      <c r="H106" s="13"/>
      <c r="I106" s="13"/>
      <c r="J106" s="13"/>
      <c r="K106" s="13"/>
      <c r="L106" s="13"/>
    </row>
    <row r="107" spans="1:12" x14ac:dyDescent="0.2">
      <c r="A107" s="13" t="s">
        <v>568</v>
      </c>
      <c r="B107" s="15"/>
      <c r="C107" s="13">
        <v>59258</v>
      </c>
      <c r="D107" s="15">
        <v>4100</v>
      </c>
      <c r="E107" s="15">
        <v>640</v>
      </c>
      <c r="F107" s="13">
        <v>8</v>
      </c>
      <c r="G107" s="14">
        <v>19.63</v>
      </c>
      <c r="H107" s="13"/>
      <c r="I107" s="13"/>
      <c r="J107" s="13"/>
      <c r="K107" s="13"/>
      <c r="L107" s="13"/>
    </row>
    <row r="108" spans="1:12" x14ac:dyDescent="0.2">
      <c r="A108" s="15" t="s">
        <v>569</v>
      </c>
      <c r="B108" s="15"/>
      <c r="C108" s="15">
        <v>58818</v>
      </c>
      <c r="D108" s="15">
        <v>4100</v>
      </c>
      <c r="E108" s="15">
        <v>640</v>
      </c>
      <c r="F108" s="13">
        <v>8</v>
      </c>
      <c r="G108" s="14">
        <v>19.63</v>
      </c>
      <c r="H108" s="13"/>
      <c r="I108" s="13"/>
      <c r="J108" s="13"/>
      <c r="K108" s="13"/>
      <c r="L108" s="13"/>
    </row>
    <row r="109" spans="1:12" x14ac:dyDescent="0.2">
      <c r="A109" s="15" t="s">
        <v>570</v>
      </c>
      <c r="B109" s="15"/>
      <c r="C109" s="15">
        <v>58819</v>
      </c>
      <c r="D109" s="15">
        <v>4100</v>
      </c>
      <c r="E109" s="15">
        <v>640</v>
      </c>
      <c r="F109" s="13">
        <v>8</v>
      </c>
      <c r="G109" s="14">
        <v>19.63</v>
      </c>
      <c r="H109" s="13"/>
      <c r="I109" s="13"/>
      <c r="J109" s="13"/>
      <c r="K109" s="13"/>
      <c r="L109" s="13"/>
    </row>
    <row r="110" spans="1:12" x14ac:dyDescent="0.2">
      <c r="A110" s="15" t="s">
        <v>571</v>
      </c>
      <c r="B110" s="15"/>
      <c r="C110" s="15">
        <v>58822</v>
      </c>
      <c r="D110" s="15">
        <v>4100</v>
      </c>
      <c r="E110" s="15">
        <v>640</v>
      </c>
      <c r="F110" s="13">
        <v>8</v>
      </c>
      <c r="G110" s="14">
        <v>19.63</v>
      </c>
      <c r="H110" s="13"/>
      <c r="I110" s="13"/>
      <c r="J110" s="13"/>
      <c r="K110" s="13"/>
      <c r="L110" s="13"/>
    </row>
    <row r="111" spans="1:12" x14ac:dyDescent="0.2">
      <c r="A111" s="15" t="s">
        <v>572</v>
      </c>
      <c r="B111" s="15"/>
      <c r="C111" s="15">
        <v>58828</v>
      </c>
      <c r="D111" s="15">
        <v>4100</v>
      </c>
      <c r="E111" s="15">
        <v>640</v>
      </c>
      <c r="F111" s="13">
        <v>8</v>
      </c>
      <c r="G111" s="14">
        <v>19.63</v>
      </c>
      <c r="H111" s="13"/>
      <c r="I111" s="13"/>
      <c r="J111" s="13"/>
      <c r="K111" s="13"/>
      <c r="L111" s="13"/>
    </row>
    <row r="112" spans="1:12" x14ac:dyDescent="0.2">
      <c r="A112" s="13" t="s">
        <v>573</v>
      </c>
      <c r="B112" s="15"/>
      <c r="C112" s="13">
        <v>58830</v>
      </c>
      <c r="D112" s="15">
        <v>4100</v>
      </c>
      <c r="E112" s="15">
        <v>640</v>
      </c>
      <c r="F112" s="13">
        <v>8</v>
      </c>
      <c r="G112" s="14">
        <v>19.63</v>
      </c>
      <c r="H112" s="13"/>
      <c r="I112" s="13"/>
      <c r="J112" s="13"/>
      <c r="K112" s="13"/>
      <c r="L112" s="13"/>
    </row>
    <row r="113" spans="1:12" x14ac:dyDescent="0.2">
      <c r="A113" s="13" t="s">
        <v>574</v>
      </c>
      <c r="B113" s="15"/>
      <c r="C113" s="13">
        <v>58833</v>
      </c>
      <c r="D113" s="15">
        <v>4100</v>
      </c>
      <c r="E113" s="15">
        <v>640</v>
      </c>
      <c r="F113" s="13">
        <v>8</v>
      </c>
      <c r="G113" s="14">
        <v>19.63</v>
      </c>
      <c r="H113" s="13"/>
      <c r="I113" s="13"/>
      <c r="J113" s="13"/>
      <c r="K113" s="13"/>
      <c r="L113" s="13"/>
    </row>
    <row r="114" spans="1:12" x14ac:dyDescent="0.2">
      <c r="A114" s="13" t="s">
        <v>575</v>
      </c>
      <c r="B114" s="15"/>
      <c r="C114" s="13">
        <v>58831</v>
      </c>
      <c r="D114" s="15">
        <v>4100</v>
      </c>
      <c r="E114" s="15">
        <v>640</v>
      </c>
      <c r="F114" s="13">
        <v>8</v>
      </c>
      <c r="G114" s="14">
        <v>19.63</v>
      </c>
      <c r="H114" s="13"/>
      <c r="I114" s="13"/>
      <c r="J114" s="13"/>
      <c r="K114" s="13"/>
      <c r="L114" s="13"/>
    </row>
    <row r="115" spans="1:12" x14ac:dyDescent="0.2">
      <c r="A115" s="13" t="s">
        <v>576</v>
      </c>
      <c r="B115" s="15"/>
      <c r="C115" s="13">
        <v>58832</v>
      </c>
      <c r="D115" s="15">
        <v>4100</v>
      </c>
      <c r="E115" s="15">
        <v>640</v>
      </c>
      <c r="F115" s="13">
        <v>8</v>
      </c>
      <c r="G115" s="14">
        <v>19.63</v>
      </c>
      <c r="H115" s="13"/>
      <c r="I115" s="13"/>
      <c r="J115" s="13"/>
      <c r="K115" s="13"/>
      <c r="L115" s="13"/>
    </row>
    <row r="116" spans="1:12" x14ac:dyDescent="0.2">
      <c r="A116" s="13" t="s">
        <v>577</v>
      </c>
      <c r="B116" s="15"/>
      <c r="C116" s="13">
        <v>58831</v>
      </c>
      <c r="D116" s="15">
        <v>4100</v>
      </c>
      <c r="E116" s="15">
        <v>640</v>
      </c>
      <c r="F116" s="13">
        <v>8</v>
      </c>
      <c r="G116" s="14">
        <v>19.63</v>
      </c>
      <c r="H116" s="13"/>
      <c r="I116" s="13"/>
      <c r="J116" s="13"/>
      <c r="K116" s="13"/>
      <c r="L116" s="13"/>
    </row>
    <row r="117" spans="1:12" x14ac:dyDescent="0.2">
      <c r="A117" s="13" t="s">
        <v>578</v>
      </c>
      <c r="B117" s="15"/>
      <c r="C117" s="13">
        <v>58816</v>
      </c>
      <c r="D117" s="15">
        <v>4100</v>
      </c>
      <c r="E117" s="15">
        <v>640</v>
      </c>
      <c r="F117" s="13">
        <v>8</v>
      </c>
      <c r="G117" s="14">
        <v>19.63</v>
      </c>
      <c r="H117" s="13"/>
      <c r="I117" s="13"/>
      <c r="J117" s="13"/>
      <c r="K117" s="13"/>
      <c r="L117" s="13"/>
    </row>
    <row r="118" spans="1:12" x14ac:dyDescent="0.2">
      <c r="A118" s="13" t="s">
        <v>579</v>
      </c>
      <c r="B118" s="15"/>
      <c r="C118" s="13">
        <v>21715</v>
      </c>
      <c r="D118" s="15">
        <v>4100</v>
      </c>
      <c r="E118" s="15">
        <v>640</v>
      </c>
      <c r="F118" s="13">
        <v>8</v>
      </c>
      <c r="G118" s="14">
        <v>19.63</v>
      </c>
      <c r="H118" s="13"/>
      <c r="I118" s="13"/>
      <c r="J118" s="13"/>
      <c r="K118" s="13"/>
      <c r="L118" s="13"/>
    </row>
    <row r="119" spans="1:12" x14ac:dyDescent="0.2">
      <c r="A119" s="13" t="s">
        <v>580</v>
      </c>
      <c r="B119" s="15"/>
      <c r="C119" s="13">
        <v>58817</v>
      </c>
      <c r="D119" s="15">
        <v>4100</v>
      </c>
      <c r="E119" s="15">
        <v>640</v>
      </c>
      <c r="F119" s="13">
        <v>8</v>
      </c>
      <c r="G119" s="14">
        <v>19.63</v>
      </c>
      <c r="H119" s="13"/>
      <c r="I119" s="13"/>
      <c r="J119" s="13"/>
      <c r="K119" s="13"/>
      <c r="L119" s="13"/>
    </row>
    <row r="120" spans="1:12" x14ac:dyDescent="0.2">
      <c r="A120" s="13" t="s">
        <v>581</v>
      </c>
      <c r="B120" s="15"/>
      <c r="C120" s="13">
        <v>58820</v>
      </c>
      <c r="D120" s="15">
        <v>4100</v>
      </c>
      <c r="E120" s="15">
        <v>640</v>
      </c>
      <c r="F120" s="13">
        <v>8</v>
      </c>
      <c r="G120" s="14">
        <v>19.63</v>
      </c>
      <c r="H120" s="13"/>
      <c r="I120" s="13"/>
      <c r="J120" s="13"/>
      <c r="K120" s="13"/>
      <c r="L120" s="13"/>
    </row>
    <row r="121" spans="1:12" x14ac:dyDescent="0.2">
      <c r="A121" s="13" t="s">
        <v>582</v>
      </c>
      <c r="B121" s="15"/>
      <c r="C121" s="13">
        <v>58821</v>
      </c>
      <c r="D121" s="15">
        <v>4100</v>
      </c>
      <c r="E121" s="15">
        <v>640</v>
      </c>
      <c r="F121" s="13">
        <v>8</v>
      </c>
      <c r="G121" s="14">
        <v>19.63</v>
      </c>
      <c r="H121" s="13"/>
      <c r="I121" s="13"/>
      <c r="J121" s="13"/>
      <c r="K121" s="13"/>
      <c r="L121" s="13"/>
    </row>
    <row r="122" spans="1:12" x14ac:dyDescent="0.2">
      <c r="A122" s="13" t="s">
        <v>583</v>
      </c>
      <c r="B122" s="15"/>
      <c r="C122" s="13">
        <v>58823</v>
      </c>
      <c r="D122" s="15">
        <v>4100</v>
      </c>
      <c r="E122" s="15">
        <v>640</v>
      </c>
      <c r="F122" s="13">
        <v>8</v>
      </c>
      <c r="G122" s="14">
        <v>19.63</v>
      </c>
      <c r="H122" s="13"/>
      <c r="I122" s="13"/>
      <c r="J122" s="13"/>
      <c r="K122" s="13"/>
      <c r="L122" s="13"/>
    </row>
    <row r="123" spans="1:12" x14ac:dyDescent="0.2">
      <c r="A123" s="13" t="s">
        <v>584</v>
      </c>
      <c r="B123" s="15"/>
      <c r="C123" s="13">
        <v>58824</v>
      </c>
      <c r="D123" s="15">
        <v>4100</v>
      </c>
      <c r="E123" s="15">
        <v>640</v>
      </c>
      <c r="F123" s="13">
        <v>8</v>
      </c>
      <c r="G123" s="14">
        <v>19.63</v>
      </c>
      <c r="H123" s="13"/>
      <c r="I123" s="13"/>
      <c r="J123" s="13"/>
      <c r="K123" s="13"/>
      <c r="L123" s="13"/>
    </row>
    <row r="124" spans="1:12" x14ac:dyDescent="0.2">
      <c r="A124" s="13" t="s">
        <v>585</v>
      </c>
      <c r="B124" s="15"/>
      <c r="C124" s="13">
        <v>58824</v>
      </c>
      <c r="D124" s="15">
        <v>4100</v>
      </c>
      <c r="E124" s="15">
        <v>640</v>
      </c>
      <c r="F124" s="13">
        <v>8</v>
      </c>
      <c r="G124" s="14">
        <v>19.63</v>
      </c>
      <c r="H124" s="13"/>
      <c r="I124" s="13"/>
      <c r="J124" s="13"/>
      <c r="K124" s="13"/>
      <c r="L124" s="13"/>
    </row>
    <row r="125" spans="1:12" x14ac:dyDescent="0.2">
      <c r="A125" s="13" t="s">
        <v>586</v>
      </c>
      <c r="B125" s="15"/>
      <c r="C125" s="13">
        <v>58823</v>
      </c>
      <c r="D125" s="15">
        <v>4100</v>
      </c>
      <c r="E125" s="15">
        <v>640</v>
      </c>
      <c r="F125" s="13">
        <v>8</v>
      </c>
      <c r="G125" s="14">
        <v>19.63</v>
      </c>
      <c r="H125" s="13"/>
      <c r="I125" s="13"/>
      <c r="J125" s="13"/>
      <c r="K125" s="13"/>
      <c r="L125" s="13"/>
    </row>
    <row r="126" spans="1:12" x14ac:dyDescent="0.2">
      <c r="A126" s="13" t="s">
        <v>587</v>
      </c>
      <c r="B126" s="15"/>
      <c r="C126" s="13">
        <v>58825</v>
      </c>
      <c r="D126" s="15">
        <v>4100</v>
      </c>
      <c r="E126" s="15">
        <v>640</v>
      </c>
      <c r="F126" s="13">
        <v>8</v>
      </c>
      <c r="G126" s="14">
        <v>19.63</v>
      </c>
      <c r="H126" s="13"/>
      <c r="I126" s="13"/>
      <c r="J126" s="13"/>
      <c r="K126" s="13"/>
      <c r="L126" s="13"/>
    </row>
    <row r="127" spans="1:12" x14ac:dyDescent="0.2">
      <c r="A127" s="13" t="s">
        <v>588</v>
      </c>
      <c r="B127" s="15"/>
      <c r="C127" s="13">
        <v>58826</v>
      </c>
      <c r="D127" s="15">
        <v>4100</v>
      </c>
      <c r="E127" s="15">
        <v>640</v>
      </c>
      <c r="F127" s="13">
        <v>8</v>
      </c>
      <c r="G127" s="14">
        <v>19.63</v>
      </c>
      <c r="H127" s="13"/>
      <c r="I127" s="13"/>
      <c r="J127" s="13"/>
      <c r="K127" s="13"/>
      <c r="L127" s="13"/>
    </row>
    <row r="128" spans="1:12" x14ac:dyDescent="0.2">
      <c r="A128" s="15" t="s">
        <v>589</v>
      </c>
      <c r="B128" s="15"/>
      <c r="C128" s="15">
        <v>58827</v>
      </c>
      <c r="D128" s="15">
        <v>4100</v>
      </c>
      <c r="E128" s="15">
        <v>640</v>
      </c>
      <c r="F128" s="13">
        <v>8</v>
      </c>
      <c r="G128" s="14">
        <v>19.63</v>
      </c>
      <c r="H128" s="13"/>
      <c r="I128" s="13"/>
      <c r="J128" s="13"/>
      <c r="K128" s="13"/>
      <c r="L128" s="13"/>
    </row>
    <row r="129" spans="1:12" x14ac:dyDescent="0.2">
      <c r="A129" s="15" t="s">
        <v>590</v>
      </c>
      <c r="B129" s="15"/>
      <c r="C129" s="15">
        <v>58827</v>
      </c>
      <c r="D129" s="15">
        <v>4100</v>
      </c>
      <c r="E129" s="15">
        <v>640</v>
      </c>
      <c r="F129" s="13">
        <v>8</v>
      </c>
      <c r="G129" s="14">
        <v>19.63</v>
      </c>
      <c r="H129" s="13"/>
      <c r="I129" s="13"/>
      <c r="J129" s="13"/>
      <c r="K129" s="13"/>
      <c r="L129" s="13"/>
    </row>
    <row r="130" spans="1:12" x14ac:dyDescent="0.2">
      <c r="A130" s="15" t="s">
        <v>591</v>
      </c>
      <c r="B130" s="15"/>
      <c r="C130" s="15">
        <v>58825</v>
      </c>
      <c r="D130" s="15">
        <v>4100</v>
      </c>
      <c r="E130" s="15">
        <v>640</v>
      </c>
      <c r="F130" s="13">
        <v>8</v>
      </c>
      <c r="G130" s="14">
        <v>19.63</v>
      </c>
      <c r="H130" s="13"/>
      <c r="I130" s="13"/>
      <c r="J130" s="13"/>
      <c r="K130" s="13"/>
      <c r="L130" s="13"/>
    </row>
    <row r="131" spans="1:12" x14ac:dyDescent="0.2">
      <c r="A131" s="15" t="s">
        <v>592</v>
      </c>
      <c r="B131" s="15"/>
      <c r="C131" s="15">
        <v>58826</v>
      </c>
      <c r="D131" s="15">
        <v>4100</v>
      </c>
      <c r="E131" s="15">
        <v>640</v>
      </c>
      <c r="F131" s="13">
        <v>8</v>
      </c>
      <c r="G131" s="14">
        <v>19.63</v>
      </c>
      <c r="H131" s="13"/>
      <c r="I131" s="13"/>
      <c r="J131" s="13"/>
      <c r="K131" s="13"/>
      <c r="L131" s="13"/>
    </row>
    <row r="132" spans="1:12" x14ac:dyDescent="0.2">
      <c r="A132" s="15" t="s">
        <v>593</v>
      </c>
      <c r="B132" s="15"/>
      <c r="C132" s="15">
        <v>58438</v>
      </c>
      <c r="D132" s="15">
        <v>4100</v>
      </c>
      <c r="E132" s="15">
        <v>640</v>
      </c>
      <c r="F132" s="13">
        <v>8</v>
      </c>
      <c r="G132" s="14">
        <v>19.63</v>
      </c>
      <c r="H132" s="13"/>
      <c r="I132" s="13"/>
      <c r="J132" s="13"/>
      <c r="K132" s="13"/>
      <c r="L132" s="13"/>
    </row>
    <row r="133" spans="1:12" x14ac:dyDescent="0.2">
      <c r="A133" s="15" t="s">
        <v>594</v>
      </c>
      <c r="B133" s="15"/>
      <c r="C133" s="15">
        <v>58829</v>
      </c>
      <c r="D133" s="15">
        <v>4100</v>
      </c>
      <c r="E133" s="15">
        <v>640</v>
      </c>
      <c r="F133" s="13">
        <v>8</v>
      </c>
      <c r="G133" s="14">
        <v>19.63</v>
      </c>
      <c r="H133" s="13"/>
      <c r="I133" s="13"/>
      <c r="J133" s="13"/>
      <c r="K133" s="13"/>
      <c r="L133" s="13"/>
    </row>
    <row r="134" spans="1:12" x14ac:dyDescent="0.2">
      <c r="A134" s="15" t="s">
        <v>595</v>
      </c>
      <c r="B134" s="15"/>
      <c r="C134" s="15">
        <v>58829</v>
      </c>
      <c r="D134" s="15">
        <v>4100</v>
      </c>
      <c r="E134" s="15">
        <v>640</v>
      </c>
      <c r="F134" s="13">
        <v>8</v>
      </c>
      <c r="G134" s="14">
        <v>19.63</v>
      </c>
      <c r="H134" s="13"/>
      <c r="I134" s="13"/>
      <c r="J134" s="13"/>
      <c r="K134" s="13"/>
      <c r="L134" s="13"/>
    </row>
    <row r="135" spans="1:12" x14ac:dyDescent="0.2">
      <c r="A135" s="15" t="s">
        <v>596</v>
      </c>
      <c r="B135" s="15"/>
      <c r="C135" s="15">
        <v>58801</v>
      </c>
      <c r="D135" s="15">
        <v>4100</v>
      </c>
      <c r="E135" s="15">
        <v>640</v>
      </c>
      <c r="F135" s="13">
        <v>8</v>
      </c>
      <c r="G135" s="14">
        <v>19.63</v>
      </c>
      <c r="H135" s="13"/>
      <c r="I135" s="13"/>
      <c r="J135" s="13"/>
      <c r="K135" s="13"/>
      <c r="L135" s="13"/>
    </row>
    <row r="136" spans="1:12" x14ac:dyDescent="0.2">
      <c r="A136" s="15" t="s">
        <v>597</v>
      </c>
      <c r="B136" s="15"/>
      <c r="C136" s="15">
        <v>58801</v>
      </c>
      <c r="D136" s="15">
        <v>4100</v>
      </c>
      <c r="E136" s="15">
        <v>640</v>
      </c>
      <c r="F136" s="13">
        <v>8</v>
      </c>
      <c r="G136" s="14">
        <v>19.63</v>
      </c>
      <c r="H136" s="13"/>
      <c r="I136" s="13"/>
      <c r="J136" s="13"/>
      <c r="K136" s="13"/>
      <c r="L136" s="13"/>
    </row>
    <row r="137" spans="1:12" x14ac:dyDescent="0.2">
      <c r="A137" s="15" t="s">
        <v>598</v>
      </c>
      <c r="B137" s="15"/>
      <c r="C137" s="15">
        <v>58802</v>
      </c>
      <c r="D137" s="15">
        <v>4100</v>
      </c>
      <c r="E137" s="15">
        <v>640</v>
      </c>
      <c r="F137" s="13">
        <v>8</v>
      </c>
      <c r="G137" s="14">
        <v>19.63</v>
      </c>
      <c r="H137" s="13"/>
      <c r="I137" s="13"/>
      <c r="J137" s="13"/>
      <c r="K137" s="13"/>
      <c r="L137" s="13"/>
    </row>
    <row r="138" spans="1:12" x14ac:dyDescent="0.2">
      <c r="A138" s="15" t="s">
        <v>599</v>
      </c>
      <c r="B138" s="15"/>
      <c r="C138" s="15">
        <v>58806</v>
      </c>
      <c r="D138" s="15">
        <v>4100</v>
      </c>
      <c r="E138" s="15">
        <v>640</v>
      </c>
      <c r="F138" s="13">
        <v>8</v>
      </c>
      <c r="G138" s="14">
        <v>19.63</v>
      </c>
      <c r="H138" s="13"/>
      <c r="I138" s="13"/>
      <c r="J138" s="13"/>
      <c r="K138" s="13"/>
      <c r="L138" s="13"/>
    </row>
    <row r="139" spans="1:12" x14ac:dyDescent="0.2">
      <c r="A139" s="15" t="s">
        <v>600</v>
      </c>
      <c r="B139" s="15"/>
      <c r="C139" s="15">
        <v>58803</v>
      </c>
      <c r="D139" s="15">
        <v>4100</v>
      </c>
      <c r="E139" s="15">
        <v>640</v>
      </c>
      <c r="F139" s="13">
        <v>8</v>
      </c>
      <c r="G139" s="14">
        <v>19.63</v>
      </c>
      <c r="H139" s="13"/>
      <c r="I139" s="13"/>
      <c r="J139" s="13"/>
      <c r="K139" s="13"/>
      <c r="L139" s="13"/>
    </row>
    <row r="140" spans="1:12" x14ac:dyDescent="0.2">
      <c r="A140" s="15" t="s">
        <v>601</v>
      </c>
      <c r="B140" s="15"/>
      <c r="C140" s="15">
        <v>58804</v>
      </c>
      <c r="D140" s="15">
        <v>4100</v>
      </c>
      <c r="E140" s="15">
        <v>640</v>
      </c>
      <c r="F140" s="13">
        <v>8</v>
      </c>
      <c r="G140" s="14">
        <v>19.63</v>
      </c>
      <c r="H140" s="13"/>
      <c r="I140" s="13"/>
      <c r="J140" s="13"/>
      <c r="K140" s="13"/>
      <c r="L140" s="13"/>
    </row>
    <row r="141" spans="1:12" x14ac:dyDescent="0.2">
      <c r="A141" s="15" t="s">
        <v>602</v>
      </c>
      <c r="B141" s="15"/>
      <c r="C141" s="15">
        <v>58804</v>
      </c>
      <c r="D141" s="15">
        <v>4100</v>
      </c>
      <c r="E141" s="15">
        <v>640</v>
      </c>
      <c r="F141" s="13">
        <v>8</v>
      </c>
      <c r="G141" s="14">
        <v>19.63</v>
      </c>
      <c r="H141" s="13"/>
      <c r="I141" s="13"/>
      <c r="J141" s="13"/>
      <c r="K141" s="13"/>
      <c r="L141" s="13"/>
    </row>
    <row r="142" spans="1:12" x14ac:dyDescent="0.2">
      <c r="A142" s="15" t="s">
        <v>603</v>
      </c>
      <c r="B142" s="15"/>
      <c r="C142" s="15">
        <v>58805</v>
      </c>
      <c r="D142" s="15">
        <v>4100</v>
      </c>
      <c r="E142" s="15">
        <v>640</v>
      </c>
      <c r="F142" s="13">
        <v>8</v>
      </c>
      <c r="G142" s="14">
        <v>19.63</v>
      </c>
      <c r="H142" s="13"/>
      <c r="I142" s="13"/>
      <c r="J142" s="13"/>
      <c r="K142" s="13"/>
      <c r="L142" s="13"/>
    </row>
    <row r="143" spans="1:12" x14ac:dyDescent="0.2">
      <c r="A143" s="15" t="s">
        <v>604</v>
      </c>
      <c r="B143" s="15"/>
      <c r="C143" s="15">
        <v>58803</v>
      </c>
      <c r="D143" s="15">
        <v>4100</v>
      </c>
      <c r="E143" s="15">
        <v>640</v>
      </c>
      <c r="F143" s="13">
        <v>8</v>
      </c>
      <c r="G143" s="14">
        <v>19.63</v>
      </c>
      <c r="H143" s="13"/>
      <c r="I143" s="13"/>
      <c r="J143" s="13"/>
      <c r="K143" s="13"/>
      <c r="L143" s="13"/>
    </row>
    <row r="144" spans="1:12" x14ac:dyDescent="0.2">
      <c r="A144" s="15" t="s">
        <v>605</v>
      </c>
      <c r="B144" s="15"/>
      <c r="C144" s="15">
        <v>58806</v>
      </c>
      <c r="D144" s="15">
        <v>4100</v>
      </c>
      <c r="E144" s="15">
        <v>640</v>
      </c>
      <c r="F144" s="13">
        <v>8</v>
      </c>
      <c r="G144" s="14">
        <v>19.63</v>
      </c>
      <c r="H144" s="13"/>
      <c r="I144" s="13"/>
      <c r="J144" s="13"/>
      <c r="K144" s="13"/>
      <c r="L144" s="13"/>
    </row>
    <row r="145" spans="1:12" x14ac:dyDescent="0.2">
      <c r="A145" s="15" t="s">
        <v>606</v>
      </c>
      <c r="B145" s="15"/>
      <c r="C145" s="15">
        <v>58802</v>
      </c>
      <c r="D145" s="15">
        <v>4100</v>
      </c>
      <c r="E145" s="15">
        <v>640</v>
      </c>
      <c r="F145" s="13">
        <v>8</v>
      </c>
      <c r="G145" s="14">
        <v>19.63</v>
      </c>
      <c r="H145" s="13"/>
      <c r="I145" s="13"/>
      <c r="J145" s="13"/>
      <c r="K145" s="13"/>
      <c r="L145" s="13"/>
    </row>
    <row r="146" spans="1:12" x14ac:dyDescent="0.2">
      <c r="A146" s="15" t="s">
        <v>607</v>
      </c>
      <c r="B146" s="15"/>
      <c r="C146" s="15">
        <v>58807</v>
      </c>
      <c r="D146" s="15">
        <v>4100</v>
      </c>
      <c r="E146" s="15">
        <v>640</v>
      </c>
      <c r="F146" s="13">
        <v>8</v>
      </c>
      <c r="G146" s="14">
        <v>19.63</v>
      </c>
      <c r="H146" s="13"/>
      <c r="I146" s="13"/>
      <c r="J146" s="13"/>
      <c r="K146" s="13"/>
      <c r="L146" s="13"/>
    </row>
    <row r="147" spans="1:12" x14ac:dyDescent="0.2">
      <c r="A147" s="15" t="s">
        <v>608</v>
      </c>
      <c r="B147" s="15"/>
      <c r="C147" s="15">
        <v>58807</v>
      </c>
      <c r="D147" s="15">
        <v>4100</v>
      </c>
      <c r="E147" s="15">
        <v>640</v>
      </c>
      <c r="F147" s="13">
        <v>8</v>
      </c>
      <c r="G147" s="14">
        <v>19.63</v>
      </c>
      <c r="H147" s="13"/>
      <c r="I147" s="13"/>
      <c r="J147" s="13"/>
      <c r="K147" s="13"/>
      <c r="L147" s="13"/>
    </row>
    <row r="148" spans="1:12" x14ac:dyDescent="0.2">
      <c r="A148" s="15" t="s">
        <v>609</v>
      </c>
      <c r="B148" s="15"/>
      <c r="C148" s="15">
        <v>58805</v>
      </c>
      <c r="D148" s="15">
        <v>4100</v>
      </c>
      <c r="E148" s="15">
        <v>640</v>
      </c>
      <c r="F148" s="13">
        <v>8</v>
      </c>
      <c r="G148" s="14">
        <v>19.63</v>
      </c>
      <c r="H148" s="13"/>
      <c r="I148" s="13"/>
      <c r="J148" s="13"/>
      <c r="K148" s="13"/>
      <c r="L148" s="13"/>
    </row>
    <row r="149" spans="1:12" x14ac:dyDescent="0.2">
      <c r="A149" s="15" t="s">
        <v>610</v>
      </c>
      <c r="B149" s="15"/>
      <c r="C149" s="15">
        <v>58809</v>
      </c>
      <c r="D149" s="15">
        <v>4100</v>
      </c>
      <c r="E149" s="15">
        <v>640</v>
      </c>
      <c r="F149" s="13">
        <v>8</v>
      </c>
      <c r="G149" s="14">
        <v>19.63</v>
      </c>
      <c r="H149" s="13"/>
      <c r="I149" s="13"/>
      <c r="J149" s="13"/>
      <c r="K149" s="13"/>
      <c r="L149" s="13"/>
    </row>
    <row r="150" spans="1:12" x14ac:dyDescent="0.2">
      <c r="A150" s="15" t="s">
        <v>611</v>
      </c>
      <c r="B150" s="15"/>
      <c r="C150" s="15">
        <v>58808</v>
      </c>
      <c r="D150" s="15">
        <v>4100</v>
      </c>
      <c r="E150" s="15">
        <v>640</v>
      </c>
      <c r="F150" s="13">
        <v>8</v>
      </c>
      <c r="G150" s="14">
        <v>19.63</v>
      </c>
      <c r="H150" s="13"/>
      <c r="I150" s="13"/>
      <c r="J150" s="13"/>
      <c r="K150" s="13"/>
      <c r="L150" s="13"/>
    </row>
    <row r="151" spans="1:12" x14ac:dyDescent="0.2">
      <c r="A151" s="15" t="s">
        <v>612</v>
      </c>
      <c r="B151" s="15"/>
      <c r="C151" s="15">
        <v>58810</v>
      </c>
      <c r="D151" s="15">
        <v>4100</v>
      </c>
      <c r="E151" s="15">
        <v>640</v>
      </c>
      <c r="F151" s="13">
        <v>8</v>
      </c>
      <c r="G151" s="14">
        <v>19.63</v>
      </c>
      <c r="H151" s="13"/>
      <c r="I151" s="13"/>
      <c r="J151" s="13"/>
      <c r="K151" s="13"/>
      <c r="L151" s="13"/>
    </row>
    <row r="152" spans="1:12" x14ac:dyDescent="0.2">
      <c r="A152" s="13" t="s">
        <v>613</v>
      </c>
      <c r="B152" s="15"/>
      <c r="C152" s="13">
        <v>58809</v>
      </c>
      <c r="D152" s="15">
        <v>4100</v>
      </c>
      <c r="E152" s="15">
        <v>640</v>
      </c>
      <c r="F152" s="13">
        <v>8</v>
      </c>
      <c r="G152" s="14">
        <v>19.63</v>
      </c>
      <c r="H152" s="13"/>
      <c r="I152" s="13"/>
      <c r="J152" s="13"/>
      <c r="K152" s="13"/>
      <c r="L152" s="13"/>
    </row>
    <row r="153" spans="1:12" x14ac:dyDescent="0.2">
      <c r="A153" s="13" t="s">
        <v>614</v>
      </c>
      <c r="B153" s="15"/>
      <c r="C153" s="13">
        <v>58810</v>
      </c>
      <c r="D153" s="15">
        <v>4100</v>
      </c>
      <c r="E153" s="15">
        <v>640</v>
      </c>
      <c r="F153" s="13">
        <v>8</v>
      </c>
      <c r="G153" s="14">
        <v>19.63</v>
      </c>
      <c r="H153" s="13"/>
      <c r="I153" s="13"/>
      <c r="J153" s="13"/>
      <c r="K153" s="13"/>
      <c r="L153" s="13"/>
    </row>
    <row r="154" spans="1:12" x14ac:dyDescent="0.2">
      <c r="A154" s="15" t="s">
        <v>615</v>
      </c>
      <c r="B154" s="15"/>
      <c r="C154" s="15">
        <v>58811</v>
      </c>
      <c r="D154" s="15">
        <v>4100</v>
      </c>
      <c r="E154" s="15">
        <v>640</v>
      </c>
      <c r="F154" s="13">
        <v>8</v>
      </c>
      <c r="G154" s="14">
        <v>19.63</v>
      </c>
      <c r="H154" s="13"/>
      <c r="I154" s="13"/>
      <c r="J154" s="13"/>
      <c r="K154" s="13"/>
      <c r="L154" s="13"/>
    </row>
    <row r="155" spans="1:12" x14ac:dyDescent="0.2">
      <c r="A155" s="15" t="s">
        <v>616</v>
      </c>
      <c r="B155" s="15"/>
      <c r="C155" s="15">
        <v>58812</v>
      </c>
      <c r="D155" s="15">
        <v>4100</v>
      </c>
      <c r="E155" s="15">
        <v>640</v>
      </c>
      <c r="F155" s="13">
        <v>8</v>
      </c>
      <c r="G155" s="14">
        <v>19.63</v>
      </c>
      <c r="H155" s="13"/>
      <c r="I155" s="13"/>
      <c r="J155" s="13"/>
      <c r="K155" s="13"/>
      <c r="L155" s="13"/>
    </row>
    <row r="156" spans="1:12" x14ac:dyDescent="0.2">
      <c r="A156" s="15" t="s">
        <v>617</v>
      </c>
      <c r="B156" s="15"/>
      <c r="C156" s="15">
        <v>58812</v>
      </c>
      <c r="D156" s="15">
        <v>4100</v>
      </c>
      <c r="E156" s="15">
        <v>640</v>
      </c>
      <c r="F156" s="13">
        <v>8</v>
      </c>
      <c r="G156" s="14">
        <v>19.63</v>
      </c>
      <c r="H156" s="13"/>
      <c r="I156" s="13"/>
      <c r="J156" s="13"/>
      <c r="K156" s="13"/>
      <c r="L156" s="13"/>
    </row>
    <row r="157" spans="1:12" x14ac:dyDescent="0.2">
      <c r="A157" s="15" t="s">
        <v>618</v>
      </c>
      <c r="B157" s="15"/>
      <c r="C157" s="15">
        <v>58813</v>
      </c>
      <c r="D157" s="15">
        <v>4100</v>
      </c>
      <c r="E157" s="15">
        <v>640</v>
      </c>
      <c r="F157" s="13">
        <v>8</v>
      </c>
      <c r="G157" s="14">
        <v>19.63</v>
      </c>
      <c r="H157" s="13"/>
      <c r="I157" s="13"/>
      <c r="J157" s="13"/>
      <c r="K157" s="13"/>
      <c r="L157" s="13"/>
    </row>
    <row r="158" spans="1:12" x14ac:dyDescent="0.2">
      <c r="A158" s="15" t="s">
        <v>619</v>
      </c>
      <c r="B158" s="15"/>
      <c r="C158" s="15">
        <v>58811</v>
      </c>
      <c r="D158" s="15">
        <v>4100</v>
      </c>
      <c r="E158" s="15">
        <v>640</v>
      </c>
      <c r="F158" s="13">
        <v>8</v>
      </c>
      <c r="G158" s="14">
        <v>19.63</v>
      </c>
      <c r="H158" s="13"/>
      <c r="I158" s="13"/>
      <c r="J158" s="13"/>
      <c r="K158" s="13"/>
      <c r="L158" s="13"/>
    </row>
    <row r="159" spans="1:12" x14ac:dyDescent="0.2">
      <c r="A159" s="15" t="s">
        <v>620</v>
      </c>
      <c r="B159" s="15"/>
      <c r="C159" s="15">
        <v>49775</v>
      </c>
      <c r="D159" s="15">
        <v>4100</v>
      </c>
      <c r="E159" s="15">
        <v>640</v>
      </c>
      <c r="F159" s="13">
        <v>8</v>
      </c>
      <c r="G159" s="14">
        <v>19.63</v>
      </c>
      <c r="H159" s="13"/>
      <c r="I159" s="13"/>
      <c r="J159" s="13"/>
      <c r="K159" s="13"/>
      <c r="L159" s="13"/>
    </row>
    <row r="160" spans="1:12" x14ac:dyDescent="0.2">
      <c r="A160" s="15" t="s">
        <v>621</v>
      </c>
      <c r="B160" s="15"/>
      <c r="C160" s="15">
        <v>58814</v>
      </c>
      <c r="D160" s="15">
        <v>4100</v>
      </c>
      <c r="E160" s="15">
        <v>640</v>
      </c>
      <c r="F160" s="13">
        <v>8</v>
      </c>
      <c r="G160" s="14">
        <v>19.63</v>
      </c>
      <c r="H160" s="13"/>
      <c r="I160" s="13"/>
      <c r="J160" s="13"/>
      <c r="K160" s="13"/>
      <c r="L160" s="13"/>
    </row>
    <row r="161" spans="1:12" x14ac:dyDescent="0.2">
      <c r="A161" s="15" t="s">
        <v>622</v>
      </c>
      <c r="B161" s="15"/>
      <c r="C161" s="15">
        <v>58833</v>
      </c>
      <c r="D161" s="15">
        <v>4100</v>
      </c>
      <c r="E161" s="15">
        <v>640</v>
      </c>
      <c r="F161" s="13">
        <v>8</v>
      </c>
      <c r="G161" s="14">
        <v>19.63</v>
      </c>
      <c r="H161" s="13"/>
      <c r="I161" s="13"/>
      <c r="J161" s="13"/>
      <c r="K161" s="13"/>
      <c r="L161" s="13"/>
    </row>
    <row r="162" spans="1:12" x14ac:dyDescent="0.2">
      <c r="A162" s="15" t="s">
        <v>623</v>
      </c>
      <c r="B162" s="15"/>
      <c r="C162" s="15">
        <v>58814</v>
      </c>
      <c r="D162" s="15">
        <v>4100</v>
      </c>
      <c r="E162" s="15">
        <v>640</v>
      </c>
      <c r="F162" s="13">
        <v>8</v>
      </c>
      <c r="G162" s="14">
        <v>19.63</v>
      </c>
      <c r="H162" s="13"/>
      <c r="I162" s="13"/>
      <c r="J162" s="13"/>
      <c r="K162" s="13"/>
      <c r="L162" s="13"/>
    </row>
    <row r="163" spans="1:12" x14ac:dyDescent="0.2">
      <c r="A163" s="15" t="s">
        <v>624</v>
      </c>
      <c r="B163" s="15"/>
      <c r="C163" s="15">
        <v>58438</v>
      </c>
      <c r="D163" s="15">
        <v>4100</v>
      </c>
      <c r="E163" s="15">
        <v>640</v>
      </c>
      <c r="F163" s="13">
        <v>8</v>
      </c>
      <c r="G163" s="14">
        <v>19.63</v>
      </c>
      <c r="H163" s="13"/>
      <c r="I163" s="13"/>
      <c r="J163" s="13"/>
      <c r="K163" s="13"/>
      <c r="L163" s="13"/>
    </row>
    <row r="164" spans="1:12" x14ac:dyDescent="0.2">
      <c r="A164" s="15" t="s">
        <v>625</v>
      </c>
      <c r="B164" s="15"/>
      <c r="C164" s="15">
        <v>58815</v>
      </c>
      <c r="D164" s="15">
        <v>4100</v>
      </c>
      <c r="E164" s="15">
        <v>640</v>
      </c>
      <c r="F164" s="13">
        <v>8</v>
      </c>
      <c r="G164" s="14">
        <v>19.63</v>
      </c>
      <c r="H164" s="13"/>
      <c r="I164" s="13"/>
      <c r="J164" s="13"/>
      <c r="K164" s="13"/>
      <c r="L164" s="13"/>
    </row>
    <row r="165" spans="1:12" x14ac:dyDescent="0.2">
      <c r="A165" s="15" t="s">
        <v>626</v>
      </c>
      <c r="B165" s="15"/>
      <c r="C165" s="15">
        <v>58816</v>
      </c>
      <c r="D165" s="15">
        <v>4100</v>
      </c>
      <c r="E165" s="15">
        <v>640</v>
      </c>
      <c r="F165" s="13">
        <v>8</v>
      </c>
      <c r="G165" s="14">
        <v>19.63</v>
      </c>
      <c r="H165" s="13"/>
      <c r="I165" s="13"/>
      <c r="J165" s="13"/>
      <c r="K165" s="13"/>
      <c r="L165" s="13"/>
    </row>
    <row r="166" spans="1:12" x14ac:dyDescent="0.2">
      <c r="A166" s="15" t="s">
        <v>627</v>
      </c>
      <c r="B166" s="15"/>
      <c r="C166" s="15">
        <v>58815</v>
      </c>
      <c r="D166" s="15">
        <v>4100</v>
      </c>
      <c r="E166" s="15">
        <v>640</v>
      </c>
      <c r="F166" s="13">
        <v>8</v>
      </c>
      <c r="G166" s="14">
        <v>19.63</v>
      </c>
      <c r="H166" s="13"/>
      <c r="I166" s="13"/>
      <c r="J166" s="13"/>
      <c r="K166" s="13"/>
      <c r="L166" s="13"/>
    </row>
    <row r="167" spans="1:12" x14ac:dyDescent="0.2">
      <c r="A167" s="15" t="s">
        <v>628</v>
      </c>
      <c r="B167" s="15"/>
      <c r="C167" s="15">
        <v>58820</v>
      </c>
      <c r="D167" s="15">
        <v>4100</v>
      </c>
      <c r="E167" s="15">
        <v>640</v>
      </c>
      <c r="F167" s="13">
        <v>8</v>
      </c>
      <c r="G167" s="14">
        <v>19.63</v>
      </c>
      <c r="H167" s="13"/>
      <c r="I167" s="13"/>
      <c r="J167" s="13"/>
      <c r="K167" s="13"/>
      <c r="L167" s="13"/>
    </row>
    <row r="168" spans="1:12" x14ac:dyDescent="0.2">
      <c r="A168" s="15"/>
      <c r="B168" s="15"/>
      <c r="C168" s="15"/>
      <c r="D168" s="15"/>
      <c r="E168" s="15"/>
      <c r="F168" s="13"/>
      <c r="G168" s="14"/>
      <c r="H168" s="13"/>
      <c r="I168" s="13"/>
      <c r="J168" s="13"/>
      <c r="K168" s="13"/>
      <c r="L168" s="13"/>
    </row>
    <row r="169" spans="1:12" x14ac:dyDescent="0.2">
      <c r="A169" s="15"/>
      <c r="B169" s="15"/>
      <c r="C169" s="15"/>
      <c r="D169" s="15"/>
      <c r="E169" s="15"/>
      <c r="F169" s="13"/>
      <c r="G169" s="14"/>
      <c r="H169" s="13"/>
      <c r="I169" s="13"/>
      <c r="J169" s="13"/>
      <c r="K169" s="13"/>
      <c r="L169" s="13"/>
    </row>
    <row r="170" spans="1:12" x14ac:dyDescent="0.2">
      <c r="A170" s="15"/>
      <c r="B170" s="15"/>
      <c r="C170" s="15"/>
      <c r="D170" s="15"/>
      <c r="E170" s="15"/>
      <c r="F170" s="13"/>
      <c r="G170" s="14"/>
      <c r="H170" s="13"/>
      <c r="I170" s="13"/>
      <c r="J170" s="13"/>
      <c r="K170" s="13"/>
      <c r="L170" s="13"/>
    </row>
    <row r="171" spans="1:12" x14ac:dyDescent="0.2">
      <c r="A171" s="15"/>
      <c r="B171" s="15"/>
      <c r="C171" s="15"/>
      <c r="D171" s="15"/>
      <c r="E171" s="15"/>
      <c r="F171" s="13"/>
      <c r="G171" s="14"/>
      <c r="H171" s="13"/>
      <c r="I171" s="13"/>
      <c r="J171" s="13"/>
      <c r="K171" s="13"/>
      <c r="L171" s="13"/>
    </row>
    <row r="172" spans="1:12" x14ac:dyDescent="0.2">
      <c r="A172" s="15"/>
      <c r="B172" s="15"/>
      <c r="C172" s="15"/>
      <c r="D172" s="15"/>
      <c r="E172" s="15"/>
      <c r="F172" s="13"/>
      <c r="G172" s="14"/>
      <c r="H172" s="13"/>
      <c r="I172" s="13"/>
      <c r="J172" s="13"/>
      <c r="K172" s="13"/>
      <c r="L172" s="13"/>
    </row>
    <row r="173" spans="1:12" x14ac:dyDescent="0.2">
      <c r="A173" s="15"/>
      <c r="B173" s="15"/>
      <c r="C173" s="15"/>
      <c r="D173" s="15"/>
      <c r="E173" s="15"/>
      <c r="F173" s="13"/>
      <c r="G173" s="14"/>
      <c r="H173" s="13"/>
      <c r="I173" s="13"/>
      <c r="J173" s="13"/>
      <c r="K173" s="13"/>
      <c r="L173" s="13"/>
    </row>
    <row r="174" spans="1:12" x14ac:dyDescent="0.2">
      <c r="A174" s="15"/>
      <c r="B174" s="15"/>
      <c r="C174" s="15"/>
      <c r="D174" s="15"/>
      <c r="E174" s="15"/>
      <c r="F174" s="13"/>
      <c r="G174" s="14"/>
      <c r="H174" s="13"/>
      <c r="I174" s="13"/>
      <c r="J174" s="13"/>
      <c r="K174" s="13"/>
      <c r="L174" s="13"/>
    </row>
    <row r="175" spans="1:12" x14ac:dyDescent="0.2">
      <c r="A175" s="15"/>
      <c r="B175" s="15"/>
      <c r="C175" s="15"/>
      <c r="D175" s="15"/>
      <c r="E175" s="15"/>
      <c r="F175" s="13"/>
      <c r="G175" s="14"/>
      <c r="H175" s="13"/>
      <c r="I175" s="13"/>
      <c r="J175" s="13"/>
      <c r="K175" s="13"/>
      <c r="L175" s="13"/>
    </row>
    <row r="176" spans="1:12" x14ac:dyDescent="0.2">
      <c r="A176" s="15"/>
      <c r="B176" s="15"/>
      <c r="C176" s="15"/>
      <c r="D176" s="15"/>
      <c r="E176" s="15"/>
      <c r="F176" s="13"/>
      <c r="G176" s="14"/>
      <c r="H176" s="13"/>
      <c r="I176" s="13"/>
      <c r="J176" s="13"/>
      <c r="K176" s="13"/>
      <c r="L176" s="13"/>
    </row>
    <row r="177" spans="1:12" x14ac:dyDescent="0.2">
      <c r="A177" s="15"/>
      <c r="B177" s="15"/>
      <c r="C177" s="15"/>
      <c r="D177" s="15"/>
      <c r="E177" s="15"/>
      <c r="F177" s="13"/>
      <c r="G177" s="14"/>
      <c r="H177" s="13"/>
      <c r="I177" s="13"/>
      <c r="J177" s="13"/>
      <c r="K177" s="13"/>
      <c r="L177" s="13"/>
    </row>
    <row r="178" spans="1:12" x14ac:dyDescent="0.2">
      <c r="A178" s="15"/>
      <c r="B178" s="15"/>
      <c r="C178" s="15"/>
      <c r="D178" s="15"/>
      <c r="E178" s="15"/>
      <c r="F178" s="13"/>
      <c r="G178" s="14"/>
      <c r="H178" s="13"/>
      <c r="I178" s="13"/>
      <c r="J178" s="13"/>
      <c r="K178" s="13"/>
      <c r="L178" s="13"/>
    </row>
    <row r="179" spans="1:12" x14ac:dyDescent="0.2">
      <c r="A179" s="15"/>
      <c r="B179" s="15"/>
      <c r="C179" s="15"/>
      <c r="D179" s="15"/>
      <c r="E179" s="15"/>
      <c r="F179" s="13"/>
      <c r="G179" s="14"/>
      <c r="H179" s="13"/>
      <c r="I179" s="13"/>
      <c r="J179" s="13"/>
      <c r="K179" s="13"/>
      <c r="L179" s="13"/>
    </row>
    <row r="180" spans="1:12" x14ac:dyDescent="0.2">
      <c r="A180" s="15"/>
      <c r="B180" s="15"/>
      <c r="C180" s="15"/>
      <c r="D180" s="15"/>
      <c r="E180" s="15"/>
      <c r="F180" s="13"/>
      <c r="G180" s="14"/>
      <c r="H180" s="13"/>
      <c r="I180" s="13"/>
      <c r="J180" s="13"/>
      <c r="K180" s="13"/>
      <c r="L180" s="13"/>
    </row>
    <row r="181" spans="1:12" x14ac:dyDescent="0.2">
      <c r="A181" s="15"/>
      <c r="B181" s="15"/>
      <c r="C181" s="15"/>
      <c r="D181" s="15"/>
      <c r="E181" s="15"/>
      <c r="F181" s="13"/>
      <c r="G181" s="14"/>
      <c r="H181" s="13"/>
      <c r="I181" s="13"/>
      <c r="J181" s="13"/>
      <c r="K181" s="13"/>
      <c r="L181" s="13"/>
    </row>
    <row r="182" spans="1:12" x14ac:dyDescent="0.2">
      <c r="A182" s="15"/>
      <c r="B182" s="15"/>
      <c r="C182" s="15"/>
      <c r="D182" s="15"/>
      <c r="E182" s="15"/>
      <c r="F182" s="13"/>
      <c r="G182" s="14"/>
      <c r="H182" s="13"/>
      <c r="I182" s="13"/>
      <c r="J182" s="13"/>
      <c r="K182" s="13"/>
      <c r="L182" s="13"/>
    </row>
    <row r="183" spans="1:12" x14ac:dyDescent="0.2">
      <c r="A183" s="15"/>
      <c r="B183" s="15"/>
      <c r="C183" s="15"/>
      <c r="D183" s="15"/>
      <c r="E183" s="15"/>
      <c r="F183" s="13"/>
      <c r="G183" s="14"/>
      <c r="H183" s="13"/>
      <c r="I183" s="13"/>
      <c r="J183" s="13"/>
      <c r="K183" s="13"/>
      <c r="L183" s="13"/>
    </row>
    <row r="184" spans="1:12" x14ac:dyDescent="0.2">
      <c r="A184" s="15"/>
      <c r="B184" s="15"/>
      <c r="C184" s="15"/>
      <c r="D184" s="15"/>
      <c r="E184" s="15"/>
      <c r="F184" s="13"/>
      <c r="G184" s="14"/>
      <c r="H184" s="13"/>
      <c r="I184" s="13"/>
      <c r="J184" s="13"/>
      <c r="K184" s="13"/>
      <c r="L184" s="13"/>
    </row>
    <row r="185" spans="1:12" x14ac:dyDescent="0.2">
      <c r="A185" s="15"/>
      <c r="B185" s="15"/>
      <c r="C185" s="15"/>
      <c r="D185" s="15"/>
      <c r="E185" s="15"/>
      <c r="F185" s="13"/>
      <c r="G185" s="14"/>
      <c r="H185" s="13"/>
      <c r="I185" s="13"/>
      <c r="J185" s="13"/>
      <c r="K185" s="13"/>
      <c r="L185" s="13"/>
    </row>
    <row r="186" spans="1:12" x14ac:dyDescent="0.2">
      <c r="A186" s="15"/>
      <c r="B186" s="15"/>
      <c r="C186" s="15"/>
      <c r="D186" s="15"/>
      <c r="E186" s="15"/>
      <c r="F186" s="13"/>
      <c r="G186" s="14"/>
      <c r="H186" s="13"/>
      <c r="I186" s="13"/>
      <c r="J186" s="13"/>
      <c r="K186" s="13"/>
      <c r="L186" s="13"/>
    </row>
    <row r="187" spans="1:12" x14ac:dyDescent="0.2">
      <c r="A187" s="15"/>
      <c r="B187" s="15"/>
      <c r="C187" s="15"/>
      <c r="D187" s="15"/>
      <c r="E187" s="15"/>
      <c r="F187" s="13"/>
      <c r="G187" s="14"/>
      <c r="H187" s="13"/>
      <c r="I187" s="13"/>
      <c r="J187" s="13"/>
      <c r="K187" s="13"/>
      <c r="L187" s="13"/>
    </row>
    <row r="188" spans="1:12" x14ac:dyDescent="0.2">
      <c r="A188" s="15"/>
      <c r="B188" s="15"/>
      <c r="C188" s="15"/>
      <c r="D188" s="15"/>
      <c r="E188" s="15"/>
      <c r="F188" s="13"/>
      <c r="G188" s="14"/>
      <c r="H188" s="13"/>
      <c r="I188" s="13"/>
      <c r="J188" s="13"/>
      <c r="K188" s="13"/>
      <c r="L188" s="13"/>
    </row>
    <row r="189" spans="1:12" x14ac:dyDescent="0.2">
      <c r="A189" s="15"/>
      <c r="B189" s="15"/>
      <c r="C189" s="15"/>
      <c r="D189" s="15"/>
      <c r="E189" s="15"/>
      <c r="F189" s="13"/>
      <c r="G189" s="14"/>
      <c r="H189" s="13"/>
      <c r="I189" s="13"/>
      <c r="J189" s="13"/>
      <c r="K189" s="13"/>
      <c r="L189" s="13"/>
    </row>
    <row r="190" spans="1:12" x14ac:dyDescent="0.2">
      <c r="A190" s="15"/>
      <c r="B190" s="15"/>
      <c r="C190" s="15"/>
      <c r="D190" s="15"/>
      <c r="E190" s="15"/>
      <c r="F190" s="13"/>
      <c r="G190" s="14"/>
      <c r="H190" s="13"/>
      <c r="I190" s="13"/>
      <c r="J190" s="13"/>
      <c r="K190" s="13"/>
      <c r="L190" s="13"/>
    </row>
    <row r="191" spans="1:12" x14ac:dyDescent="0.2">
      <c r="A191" s="15"/>
      <c r="B191" s="15"/>
      <c r="C191" s="15"/>
      <c r="D191" s="15"/>
      <c r="E191" s="15"/>
      <c r="F191" s="13"/>
      <c r="G191" s="14"/>
      <c r="H191" s="13"/>
      <c r="I191" s="13"/>
      <c r="J191" s="13"/>
      <c r="K191" s="13"/>
      <c r="L191" s="13"/>
    </row>
    <row r="192" spans="1:12" x14ac:dyDescent="0.2">
      <c r="A192" s="15"/>
      <c r="B192" s="15"/>
      <c r="C192" s="15"/>
      <c r="D192" s="15"/>
      <c r="E192" s="15"/>
      <c r="F192" s="13"/>
      <c r="G192" s="14"/>
      <c r="H192" s="13"/>
      <c r="I192" s="13"/>
      <c r="J192" s="13"/>
      <c r="K192" s="13"/>
      <c r="L192" s="13"/>
    </row>
    <row r="193" spans="1:12" x14ac:dyDescent="0.2">
      <c r="A193" s="15"/>
      <c r="B193" s="15"/>
      <c r="C193" s="15"/>
      <c r="D193" s="15"/>
      <c r="E193" s="15"/>
      <c r="F193" s="13"/>
      <c r="G193" s="14"/>
      <c r="H193" s="13"/>
      <c r="I193" s="13"/>
      <c r="J193" s="13"/>
      <c r="K193" s="13"/>
      <c r="L193" s="13"/>
    </row>
    <row r="194" spans="1:12" x14ac:dyDescent="0.2">
      <c r="A194" s="15"/>
      <c r="B194" s="15"/>
      <c r="C194" s="15"/>
      <c r="D194" s="15"/>
      <c r="E194" s="15"/>
      <c r="F194" s="13"/>
      <c r="G194" s="14"/>
      <c r="H194" s="13"/>
      <c r="I194" s="13"/>
      <c r="J194" s="13"/>
      <c r="K194" s="13"/>
      <c r="L194" s="13"/>
    </row>
    <row r="195" spans="1:12" x14ac:dyDescent="0.2">
      <c r="A195" s="15"/>
      <c r="B195" s="15"/>
      <c r="C195" s="15"/>
      <c r="D195" s="15"/>
      <c r="E195" s="15"/>
      <c r="F195" s="13"/>
      <c r="G195" s="14"/>
      <c r="H195" s="13"/>
      <c r="I195" s="13"/>
      <c r="J195" s="13"/>
      <c r="K195" s="13"/>
      <c r="L195" s="13"/>
    </row>
    <row r="196" spans="1:12" x14ac:dyDescent="0.2">
      <c r="A196" s="15"/>
      <c r="B196" s="15"/>
      <c r="C196" s="15"/>
      <c r="D196" s="15"/>
      <c r="E196" s="15"/>
      <c r="F196" s="13"/>
      <c r="G196" s="14"/>
      <c r="H196" s="13"/>
      <c r="I196" s="13"/>
      <c r="J196" s="13"/>
      <c r="K196" s="13"/>
      <c r="L196" s="13"/>
    </row>
    <row r="197" spans="1:12" x14ac:dyDescent="0.2">
      <c r="A197" s="15"/>
      <c r="B197" s="15"/>
      <c r="C197" s="15"/>
      <c r="D197" s="15"/>
      <c r="E197" s="15"/>
      <c r="F197" s="13"/>
      <c r="G197" s="14"/>
      <c r="H197" s="13"/>
      <c r="I197" s="13"/>
      <c r="J197" s="13"/>
      <c r="K197" s="13"/>
      <c r="L197" s="13"/>
    </row>
    <row r="198" spans="1:12" x14ac:dyDescent="0.2">
      <c r="A198" s="15"/>
      <c r="B198" s="15"/>
      <c r="C198" s="15"/>
      <c r="D198" s="15"/>
      <c r="E198" s="15"/>
      <c r="F198" s="13"/>
      <c r="G198" s="14"/>
      <c r="H198" s="13"/>
      <c r="I198" s="13"/>
      <c r="J198" s="13"/>
      <c r="K198" s="13"/>
      <c r="L198" s="13"/>
    </row>
    <row r="199" spans="1:12" x14ac:dyDescent="0.2">
      <c r="A199" s="15"/>
      <c r="B199" s="15"/>
      <c r="C199" s="15"/>
      <c r="D199" s="15"/>
      <c r="E199" s="15"/>
      <c r="F199" s="13"/>
      <c r="G199" s="14"/>
      <c r="H199" s="13"/>
      <c r="I199" s="13"/>
      <c r="J199" s="13"/>
      <c r="K199" s="13"/>
      <c r="L199" s="13"/>
    </row>
    <row r="200" spans="1:12" x14ac:dyDescent="0.2">
      <c r="A200" s="15"/>
      <c r="B200" s="15"/>
      <c r="C200" s="15"/>
      <c r="D200" s="15"/>
      <c r="E200" s="15"/>
      <c r="F200" s="13"/>
      <c r="G200" s="14"/>
      <c r="H200" s="13"/>
      <c r="I200" s="13"/>
      <c r="J200" s="13"/>
      <c r="K200" s="13"/>
      <c r="L200" s="13"/>
    </row>
    <row r="201" spans="1:12" x14ac:dyDescent="0.2">
      <c r="A201" s="15"/>
      <c r="B201" s="15"/>
      <c r="C201" s="15"/>
      <c r="D201" s="15"/>
      <c r="E201" s="15"/>
      <c r="F201" s="13"/>
      <c r="G201" s="14"/>
      <c r="H201" s="13"/>
      <c r="I201" s="13"/>
      <c r="J201" s="13"/>
      <c r="K201" s="13"/>
      <c r="L201" s="13"/>
    </row>
    <row r="202" spans="1:12" x14ac:dyDescent="0.2">
      <c r="A202" s="15"/>
      <c r="B202" s="15"/>
      <c r="C202" s="15"/>
      <c r="D202" s="15"/>
      <c r="E202" s="15"/>
      <c r="F202" s="13"/>
      <c r="G202" s="14"/>
      <c r="H202" s="13"/>
      <c r="I202" s="13"/>
      <c r="J202" s="13"/>
      <c r="K202" s="13"/>
      <c r="L202" s="13"/>
    </row>
    <row r="203" spans="1:12" x14ac:dyDescent="0.2">
      <c r="A203" s="15"/>
      <c r="B203" s="15"/>
      <c r="C203" s="15"/>
      <c r="D203" s="15"/>
      <c r="E203" s="15"/>
      <c r="F203" s="13"/>
      <c r="G203" s="14"/>
      <c r="H203" s="13"/>
      <c r="I203" s="13"/>
      <c r="J203" s="13"/>
      <c r="K203" s="13"/>
      <c r="L203" s="13"/>
    </row>
    <row r="204" spans="1:12" x14ac:dyDescent="0.2">
      <c r="A204" s="15"/>
      <c r="B204" s="15"/>
      <c r="C204" s="15"/>
      <c r="D204" s="15"/>
      <c r="E204" s="15"/>
      <c r="F204" s="13"/>
      <c r="G204" s="14"/>
      <c r="H204" s="13"/>
      <c r="I204" s="13"/>
      <c r="J204" s="13"/>
      <c r="K204" s="13"/>
      <c r="L204" s="13"/>
    </row>
    <row r="205" spans="1:12" x14ac:dyDescent="0.2">
      <c r="A205" s="15"/>
      <c r="B205" s="15"/>
      <c r="C205" s="15"/>
      <c r="D205" s="15"/>
      <c r="E205" s="15"/>
      <c r="F205" s="13"/>
      <c r="G205" s="14"/>
      <c r="H205" s="13"/>
      <c r="I205" s="13"/>
      <c r="J205" s="13"/>
      <c r="K205" s="13"/>
      <c r="L205" s="13"/>
    </row>
    <row r="206" spans="1:12" x14ac:dyDescent="0.2">
      <c r="A206" s="15"/>
      <c r="B206" s="15"/>
      <c r="C206" s="15"/>
      <c r="D206" s="15"/>
      <c r="E206" s="15"/>
      <c r="F206" s="13"/>
      <c r="G206" s="14"/>
      <c r="H206" s="13"/>
      <c r="I206" s="13"/>
      <c r="J206" s="13"/>
      <c r="K206" s="13"/>
      <c r="L206" s="13"/>
    </row>
    <row r="207" spans="1:12" x14ac:dyDescent="0.2">
      <c r="A207" s="15"/>
      <c r="B207" s="15"/>
      <c r="C207" s="15"/>
      <c r="D207" s="15"/>
      <c r="E207" s="15"/>
      <c r="F207" s="13"/>
      <c r="G207" s="14"/>
      <c r="H207" s="13"/>
      <c r="I207" s="13"/>
      <c r="J207" s="13"/>
      <c r="K207" s="13"/>
      <c r="L207" s="13"/>
    </row>
    <row r="208" spans="1:12" x14ac:dyDescent="0.2">
      <c r="A208" s="15"/>
      <c r="B208" s="15"/>
      <c r="C208" s="15"/>
      <c r="D208" s="15"/>
      <c r="E208" s="15"/>
      <c r="F208" s="13"/>
      <c r="G208" s="14"/>
      <c r="H208" s="13"/>
      <c r="I208" s="13"/>
      <c r="J208" s="13"/>
      <c r="K208" s="13"/>
      <c r="L208" s="13"/>
    </row>
    <row r="209" spans="1:12" x14ac:dyDescent="0.2">
      <c r="A209" s="15"/>
      <c r="B209" s="15"/>
      <c r="C209" s="15"/>
      <c r="D209" s="15"/>
      <c r="E209" s="15"/>
      <c r="F209" s="13"/>
      <c r="G209" s="14"/>
      <c r="H209" s="13"/>
      <c r="I209" s="13"/>
      <c r="J209" s="13"/>
      <c r="K209" s="13"/>
      <c r="L209" s="13"/>
    </row>
    <row r="210" spans="1:12" x14ac:dyDescent="0.2">
      <c r="A210" s="15"/>
      <c r="B210" s="15"/>
      <c r="C210" s="15"/>
      <c r="D210" s="15"/>
      <c r="E210" s="15"/>
      <c r="F210" s="13"/>
      <c r="G210" s="14"/>
      <c r="H210" s="13"/>
      <c r="I210" s="13"/>
      <c r="J210" s="13"/>
      <c r="K210" s="13"/>
      <c r="L210" s="13"/>
    </row>
    <row r="211" spans="1:12" x14ac:dyDescent="0.2">
      <c r="A211" s="15"/>
      <c r="B211" s="15"/>
      <c r="C211" s="15"/>
      <c r="D211" s="15"/>
      <c r="E211" s="15"/>
      <c r="F211" s="13"/>
      <c r="G211" s="14"/>
      <c r="H211" s="13"/>
      <c r="I211" s="13"/>
      <c r="J211" s="13"/>
      <c r="K211" s="13"/>
      <c r="L211" s="13"/>
    </row>
    <row r="212" spans="1:12" x14ac:dyDescent="0.2">
      <c r="A212" s="15"/>
      <c r="B212" s="15"/>
      <c r="C212" s="15"/>
      <c r="D212" s="15"/>
      <c r="E212" s="15"/>
      <c r="F212" s="13"/>
      <c r="G212" s="14"/>
      <c r="H212" s="13"/>
      <c r="I212" s="13"/>
      <c r="J212" s="13"/>
      <c r="K212" s="13"/>
      <c r="L212" s="13"/>
    </row>
    <row r="213" spans="1:12" x14ac:dyDescent="0.2">
      <c r="A213" s="15"/>
      <c r="B213" s="15"/>
      <c r="C213" s="15"/>
      <c r="D213" s="15"/>
      <c r="E213" s="15"/>
      <c r="F213" s="13"/>
      <c r="G213" s="14"/>
      <c r="H213" s="13"/>
      <c r="I213" s="13"/>
      <c r="J213" s="13"/>
      <c r="K213" s="13"/>
      <c r="L213" s="13"/>
    </row>
    <row r="214" spans="1:12" x14ac:dyDescent="0.2">
      <c r="A214" s="15"/>
      <c r="B214" s="15"/>
      <c r="C214" s="15"/>
      <c r="D214" s="15"/>
      <c r="E214" s="15"/>
      <c r="F214" s="13"/>
      <c r="G214" s="14"/>
      <c r="H214" s="13"/>
      <c r="I214" s="13"/>
      <c r="J214" s="13"/>
      <c r="K214" s="13"/>
      <c r="L214" s="13"/>
    </row>
    <row r="215" spans="1:12" x14ac:dyDescent="0.2">
      <c r="A215" s="15"/>
      <c r="B215" s="15"/>
      <c r="C215" s="15"/>
      <c r="D215" s="15"/>
      <c r="E215" s="15"/>
      <c r="F215" s="13"/>
      <c r="G215" s="14"/>
      <c r="H215" s="13"/>
      <c r="I215" s="13"/>
      <c r="J215" s="13"/>
      <c r="K215" s="13"/>
      <c r="L215" s="13"/>
    </row>
    <row r="216" spans="1:12" x14ac:dyDescent="0.2">
      <c r="A216" s="15"/>
      <c r="B216" s="15"/>
      <c r="C216" s="15"/>
      <c r="D216" s="15"/>
      <c r="E216" s="15"/>
      <c r="F216" s="13"/>
      <c r="G216" s="14"/>
      <c r="H216" s="13"/>
      <c r="I216" s="13"/>
      <c r="J216" s="13"/>
      <c r="K216" s="13"/>
      <c r="L216" s="13"/>
    </row>
    <row r="217" spans="1:12" x14ac:dyDescent="0.2">
      <c r="A217" s="13"/>
      <c r="B217" s="15"/>
      <c r="C217" s="13"/>
      <c r="D217" s="15"/>
      <c r="E217" s="15"/>
      <c r="F217" s="13"/>
      <c r="G217" s="14"/>
      <c r="H217" s="13"/>
      <c r="I217" s="13"/>
      <c r="J217" s="13"/>
      <c r="K217" s="13"/>
      <c r="L217" s="13"/>
    </row>
    <row r="218" spans="1:12" x14ac:dyDescent="0.2">
      <c r="A218" s="13"/>
      <c r="B218" s="15"/>
      <c r="C218" s="13"/>
      <c r="D218" s="15"/>
      <c r="E218" s="15"/>
      <c r="F218" s="13"/>
      <c r="G218" s="14"/>
      <c r="H218" s="13"/>
      <c r="I218" s="13"/>
      <c r="J218" s="13"/>
      <c r="K218" s="13"/>
      <c r="L218" s="13"/>
    </row>
    <row r="219" spans="1:12" x14ac:dyDescent="0.2">
      <c r="A219" s="13"/>
      <c r="B219" s="15"/>
      <c r="C219" s="13"/>
      <c r="D219" s="15"/>
      <c r="E219" s="15"/>
      <c r="F219" s="13"/>
      <c r="G219" s="14"/>
      <c r="H219" s="13"/>
      <c r="I219" s="13"/>
      <c r="J219" s="13"/>
      <c r="K219" s="13"/>
      <c r="L219" s="13"/>
    </row>
    <row r="220" spans="1:12" x14ac:dyDescent="0.2">
      <c r="A220" s="13"/>
      <c r="B220" s="15"/>
      <c r="C220" s="13"/>
      <c r="D220" s="15"/>
      <c r="E220" s="15"/>
      <c r="F220" s="13"/>
      <c r="G220" s="14"/>
      <c r="H220" s="13"/>
      <c r="I220" s="13"/>
      <c r="J220" s="13"/>
      <c r="K220" s="13"/>
      <c r="L220" s="13"/>
    </row>
    <row r="221" spans="1:12" x14ac:dyDescent="0.2">
      <c r="A221" s="13"/>
      <c r="B221" s="15"/>
      <c r="C221" s="13"/>
      <c r="D221" s="15"/>
      <c r="E221" s="15"/>
      <c r="F221" s="13"/>
      <c r="G221" s="14"/>
      <c r="H221" s="13"/>
      <c r="I221" s="13"/>
      <c r="J221" s="13"/>
      <c r="K221" s="13"/>
      <c r="L221" s="13"/>
    </row>
    <row r="222" spans="1:12" x14ac:dyDescent="0.2">
      <c r="A222" s="13"/>
      <c r="B222" s="15"/>
      <c r="C222" s="13"/>
      <c r="D222" s="15"/>
      <c r="E222" s="15"/>
      <c r="F222" s="13"/>
      <c r="G222" s="14"/>
      <c r="H222" s="13"/>
      <c r="I222" s="13"/>
      <c r="J222" s="13"/>
      <c r="K222" s="13"/>
      <c r="L222" s="13"/>
    </row>
    <row r="223" spans="1:12" x14ac:dyDescent="0.2">
      <c r="A223" s="13"/>
      <c r="B223" s="15"/>
      <c r="C223" s="13"/>
      <c r="D223" s="15"/>
      <c r="E223" s="15"/>
      <c r="F223" s="13"/>
      <c r="G223" s="14"/>
      <c r="H223" s="13"/>
      <c r="I223" s="13"/>
      <c r="J223" s="13"/>
      <c r="K223" s="13"/>
      <c r="L223" s="13"/>
    </row>
    <row r="224" spans="1:12" x14ac:dyDescent="0.2">
      <c r="A224" s="13"/>
      <c r="B224" s="15"/>
      <c r="C224" s="13"/>
      <c r="D224" s="15"/>
      <c r="E224" s="15"/>
      <c r="F224" s="13"/>
      <c r="G224" s="14"/>
      <c r="H224" s="13"/>
      <c r="I224" s="13"/>
      <c r="J224" s="13"/>
      <c r="K224" s="13"/>
      <c r="L224" s="13"/>
    </row>
    <row r="225" spans="1:12" x14ac:dyDescent="0.2">
      <c r="A225" s="13"/>
      <c r="B225" s="15"/>
      <c r="C225" s="13"/>
      <c r="D225" s="15"/>
      <c r="E225" s="15"/>
      <c r="F225" s="13"/>
      <c r="G225" s="14"/>
      <c r="H225" s="13"/>
      <c r="I225" s="13"/>
      <c r="J225" s="13"/>
      <c r="K225" s="13"/>
      <c r="L225" s="13"/>
    </row>
    <row r="226" spans="1:12" x14ac:dyDescent="0.2">
      <c r="A226" s="13"/>
      <c r="B226" s="15"/>
      <c r="C226" s="13"/>
      <c r="D226" s="15"/>
      <c r="E226" s="15"/>
      <c r="F226" s="13"/>
      <c r="G226" s="14"/>
      <c r="H226" s="13"/>
      <c r="I226" s="13"/>
      <c r="J226" s="13"/>
      <c r="K226" s="13"/>
      <c r="L226" s="13"/>
    </row>
    <row r="227" spans="1:12" x14ac:dyDescent="0.2">
      <c r="A227" s="13"/>
      <c r="B227" s="15"/>
      <c r="C227" s="13"/>
      <c r="D227" s="15"/>
      <c r="E227" s="15"/>
      <c r="F227" s="13"/>
      <c r="G227" s="14"/>
      <c r="H227" s="13"/>
      <c r="I227" s="13"/>
      <c r="J227" s="13"/>
      <c r="K227" s="13"/>
      <c r="L227" s="13"/>
    </row>
    <row r="228" spans="1:12" x14ac:dyDescent="0.2">
      <c r="A228" s="13"/>
      <c r="B228" s="15"/>
      <c r="C228" s="13"/>
      <c r="D228" s="15"/>
      <c r="E228" s="15"/>
      <c r="F228" s="13"/>
      <c r="G228" s="14"/>
      <c r="H228" s="13"/>
      <c r="I228" s="13"/>
      <c r="J228" s="13"/>
      <c r="K228" s="13"/>
      <c r="L228" s="13"/>
    </row>
    <row r="229" spans="1:12" x14ac:dyDescent="0.2">
      <c r="A229" s="13"/>
      <c r="B229" s="15"/>
      <c r="C229" s="13"/>
      <c r="D229" s="15"/>
      <c r="E229" s="15"/>
      <c r="F229" s="13"/>
      <c r="G229" s="14"/>
      <c r="H229" s="13"/>
      <c r="I229" s="13"/>
      <c r="J229" s="13"/>
      <c r="K229" s="13"/>
      <c r="L229" s="13"/>
    </row>
    <row r="230" spans="1:12" x14ac:dyDescent="0.2">
      <c r="A230" s="15"/>
      <c r="B230" s="15"/>
      <c r="C230" s="15"/>
      <c r="D230" s="15"/>
      <c r="E230" s="15"/>
      <c r="F230" s="13"/>
      <c r="G230" s="14"/>
      <c r="H230" s="13"/>
      <c r="I230" s="13"/>
      <c r="J230" s="13"/>
      <c r="K230" s="13"/>
      <c r="L230" s="13"/>
    </row>
    <row r="231" spans="1:12" x14ac:dyDescent="0.2">
      <c r="A231" s="13"/>
      <c r="B231" s="15"/>
      <c r="C231" s="13"/>
      <c r="D231" s="15"/>
      <c r="E231" s="15"/>
      <c r="F231" s="13"/>
      <c r="G231" s="14"/>
      <c r="H231" s="13"/>
      <c r="I231" s="13"/>
      <c r="J231" s="13"/>
      <c r="K231" s="13"/>
      <c r="L231" s="13"/>
    </row>
    <row r="232" spans="1:12" x14ac:dyDescent="0.2">
      <c r="A232" s="13"/>
      <c r="B232" s="15"/>
      <c r="C232" s="13"/>
      <c r="D232" s="15"/>
      <c r="E232" s="15"/>
      <c r="F232" s="13"/>
      <c r="G232" s="14"/>
      <c r="H232" s="13"/>
      <c r="I232" s="13"/>
      <c r="J232" s="13"/>
      <c r="K232" s="13"/>
      <c r="L232" s="13"/>
    </row>
    <row r="233" spans="1:12" x14ac:dyDescent="0.2">
      <c r="A233" s="13"/>
      <c r="B233" s="15"/>
      <c r="C233" s="13"/>
      <c r="D233" s="15"/>
      <c r="E233" s="15"/>
      <c r="F233" s="13"/>
      <c r="G233" s="14"/>
      <c r="H233" s="13"/>
      <c r="I233" s="13"/>
      <c r="J233" s="13"/>
      <c r="K233" s="13"/>
      <c r="L233" s="13"/>
    </row>
    <row r="234" spans="1:12" x14ac:dyDescent="0.2">
      <c r="A234" s="13"/>
      <c r="B234" s="15"/>
      <c r="C234" s="13"/>
      <c r="D234" s="15"/>
      <c r="E234" s="15"/>
      <c r="F234" s="13"/>
      <c r="G234" s="14"/>
      <c r="H234" s="13"/>
      <c r="I234" s="13"/>
      <c r="J234" s="13"/>
      <c r="K234" s="13"/>
      <c r="L234" s="13"/>
    </row>
    <row r="235" spans="1:12" x14ac:dyDescent="0.2">
      <c r="A235" s="13"/>
      <c r="B235" s="15"/>
      <c r="C235" s="13"/>
      <c r="D235" s="15"/>
      <c r="E235" s="15"/>
      <c r="F235" s="13"/>
      <c r="G235" s="14"/>
      <c r="H235" s="13"/>
      <c r="I235" s="13"/>
      <c r="J235" s="13"/>
      <c r="K235" s="13"/>
      <c r="L235" s="13"/>
    </row>
    <row r="236" spans="1:12" x14ac:dyDescent="0.2">
      <c r="A236" s="13"/>
      <c r="B236" s="15"/>
      <c r="C236" s="13"/>
      <c r="D236" s="15"/>
      <c r="E236" s="15"/>
      <c r="F236" s="13"/>
      <c r="G236" s="14"/>
      <c r="H236" s="13"/>
      <c r="I236" s="13"/>
      <c r="J236" s="13"/>
      <c r="K236" s="13"/>
      <c r="L236" s="13"/>
    </row>
    <row r="237" spans="1:12" x14ac:dyDescent="0.2">
      <c r="A237" s="13"/>
      <c r="B237" s="15"/>
      <c r="C237" s="13"/>
      <c r="D237" s="15"/>
      <c r="E237" s="15"/>
      <c r="F237" s="13"/>
      <c r="G237" s="14"/>
      <c r="H237" s="13"/>
      <c r="I237" s="13"/>
      <c r="J237" s="13"/>
      <c r="K237" s="13"/>
      <c r="L237" s="13"/>
    </row>
    <row r="238" spans="1:12" x14ac:dyDescent="0.2">
      <c r="A238" s="13"/>
      <c r="B238" s="15"/>
      <c r="C238" s="13"/>
      <c r="D238" s="15"/>
      <c r="E238" s="15"/>
      <c r="F238" s="13"/>
      <c r="G238" s="14"/>
      <c r="H238" s="13"/>
      <c r="I238" s="13"/>
      <c r="J238" s="13"/>
      <c r="K238" s="13"/>
      <c r="L238" s="13"/>
    </row>
    <row r="239" spans="1:12" x14ac:dyDescent="0.2">
      <c r="A239" s="13"/>
      <c r="B239" s="15"/>
      <c r="C239" s="13"/>
      <c r="D239" s="15"/>
      <c r="E239" s="15"/>
      <c r="F239" s="13"/>
      <c r="G239" s="14"/>
      <c r="H239" s="13"/>
      <c r="I239" s="13"/>
      <c r="J239" s="13"/>
      <c r="K239" s="13"/>
      <c r="L239" s="13"/>
    </row>
    <row r="240" spans="1:12" x14ac:dyDescent="0.2">
      <c r="A240" s="13"/>
      <c r="B240" s="15"/>
      <c r="C240" s="13"/>
      <c r="D240" s="15"/>
      <c r="E240" s="15"/>
      <c r="F240" s="13"/>
      <c r="G240" s="14"/>
      <c r="H240" s="13"/>
      <c r="I240" s="13"/>
      <c r="J240" s="13"/>
      <c r="K240" s="13"/>
      <c r="L240" s="13"/>
    </row>
    <row r="241" spans="1:12" x14ac:dyDescent="0.2">
      <c r="A241" s="13"/>
      <c r="B241" s="15"/>
      <c r="C241" s="13"/>
      <c r="D241" s="15"/>
      <c r="E241" s="15"/>
      <c r="F241" s="13"/>
      <c r="G241" s="14"/>
      <c r="H241" s="13"/>
      <c r="I241" s="13"/>
      <c r="J241" s="13"/>
      <c r="K241" s="13"/>
      <c r="L241" s="13"/>
    </row>
    <row r="242" spans="1:12" x14ac:dyDescent="0.2">
      <c r="A242" s="13"/>
      <c r="B242" s="15"/>
      <c r="C242" s="13"/>
      <c r="D242" s="15"/>
      <c r="E242" s="15"/>
      <c r="F242" s="13"/>
      <c r="G242" s="14"/>
      <c r="H242" s="13"/>
      <c r="I242" s="13"/>
      <c r="J242" s="13"/>
      <c r="K242" s="13"/>
      <c r="L242" s="13"/>
    </row>
    <row r="243" spans="1:12" x14ac:dyDescent="0.2">
      <c r="A243" s="13"/>
      <c r="B243" s="15"/>
      <c r="C243" s="13"/>
      <c r="D243" s="15"/>
      <c r="E243" s="15"/>
      <c r="F243" s="13"/>
      <c r="G243" s="14"/>
      <c r="H243" s="13"/>
      <c r="I243" s="13"/>
      <c r="J243" s="13"/>
      <c r="K243" s="13"/>
      <c r="L243" s="13"/>
    </row>
    <row r="244" spans="1:12" x14ac:dyDescent="0.2">
      <c r="A244" s="13"/>
      <c r="B244" s="15"/>
      <c r="C244" s="13"/>
      <c r="D244" s="15"/>
      <c r="E244" s="15"/>
      <c r="F244" s="13"/>
      <c r="G244" s="14"/>
      <c r="H244" s="13"/>
      <c r="I244" s="13"/>
      <c r="J244" s="13"/>
      <c r="K244" s="13"/>
      <c r="L244" s="13"/>
    </row>
    <row r="245" spans="1:12" x14ac:dyDescent="0.2">
      <c r="A245" s="13"/>
      <c r="B245" s="15"/>
      <c r="C245" s="13"/>
      <c r="D245" s="15"/>
      <c r="E245" s="15"/>
      <c r="F245" s="13"/>
      <c r="G245" s="14"/>
      <c r="H245" s="13"/>
      <c r="I245" s="13"/>
      <c r="J245" s="13"/>
      <c r="K245" s="13"/>
      <c r="L245" s="13"/>
    </row>
    <row r="246" spans="1:12" x14ac:dyDescent="0.2">
      <c r="A246" s="13"/>
      <c r="B246" s="15"/>
      <c r="C246" s="13"/>
      <c r="D246" s="15"/>
      <c r="E246" s="15"/>
      <c r="F246" s="13"/>
      <c r="G246" s="14"/>
      <c r="H246" s="13"/>
      <c r="I246" s="13"/>
      <c r="J246" s="13"/>
      <c r="K246" s="13"/>
      <c r="L246" s="13"/>
    </row>
    <row r="247" spans="1:12" x14ac:dyDescent="0.2">
      <c r="A247" s="13"/>
      <c r="B247" s="15"/>
      <c r="C247" s="13"/>
      <c r="D247" s="15"/>
      <c r="E247" s="15"/>
      <c r="F247" s="13"/>
      <c r="G247" s="14"/>
      <c r="H247" s="13"/>
      <c r="I247" s="13"/>
      <c r="J247" s="13"/>
      <c r="K247" s="13"/>
      <c r="L247" s="13"/>
    </row>
    <row r="248" spans="1:12" x14ac:dyDescent="0.2">
      <c r="A248" s="13"/>
      <c r="B248" s="15"/>
      <c r="C248" s="13"/>
      <c r="D248" s="15"/>
      <c r="E248" s="15"/>
      <c r="F248" s="13"/>
      <c r="G248" s="14"/>
      <c r="H248" s="13"/>
      <c r="I248" s="13"/>
      <c r="J248" s="13"/>
      <c r="K248" s="13"/>
      <c r="L248" s="13"/>
    </row>
    <row r="249" spans="1:12" x14ac:dyDescent="0.2">
      <c r="A249" s="13"/>
      <c r="B249" s="15"/>
      <c r="C249" s="13"/>
      <c r="D249" s="15"/>
      <c r="E249" s="15"/>
      <c r="F249" s="13"/>
      <c r="G249" s="14"/>
      <c r="H249" s="13"/>
      <c r="I249" s="13"/>
      <c r="J249" s="13"/>
      <c r="K249" s="13"/>
      <c r="L249" s="13"/>
    </row>
    <row r="250" spans="1:12" x14ac:dyDescent="0.2">
      <c r="A250" s="13"/>
      <c r="B250" s="15"/>
      <c r="C250" s="13"/>
      <c r="D250" s="15"/>
      <c r="E250" s="15"/>
      <c r="F250" s="13"/>
      <c r="G250" s="14"/>
      <c r="H250" s="13"/>
      <c r="I250" s="13"/>
      <c r="J250" s="13"/>
      <c r="K250" s="13"/>
      <c r="L250" s="13"/>
    </row>
    <row r="251" spans="1:12" x14ac:dyDescent="0.2">
      <c r="A251" s="13"/>
      <c r="B251" s="15"/>
      <c r="C251" s="13"/>
      <c r="D251" s="15"/>
      <c r="E251" s="15"/>
      <c r="F251" s="13"/>
      <c r="G251" s="14"/>
      <c r="H251" s="13"/>
      <c r="I251" s="13"/>
      <c r="J251" s="13"/>
      <c r="K251" s="13"/>
      <c r="L251" s="13"/>
    </row>
    <row r="252" spans="1:12" x14ac:dyDescent="0.2">
      <c r="A252" s="13"/>
      <c r="B252" s="15"/>
      <c r="C252" s="13"/>
      <c r="D252" s="15"/>
      <c r="E252" s="15"/>
      <c r="F252" s="13"/>
      <c r="G252" s="14"/>
      <c r="H252" s="13"/>
      <c r="I252" s="13"/>
      <c r="J252" s="13"/>
      <c r="K252" s="13"/>
      <c r="L252" s="13"/>
    </row>
    <row r="253" spans="1:12" x14ac:dyDescent="0.2">
      <c r="A253" s="13"/>
      <c r="B253" s="15"/>
      <c r="C253" s="13"/>
      <c r="D253" s="15"/>
      <c r="E253" s="15"/>
      <c r="F253" s="13"/>
      <c r="G253" s="14"/>
      <c r="H253" s="13"/>
      <c r="I253" s="13"/>
      <c r="J253" s="13"/>
      <c r="K253" s="13"/>
      <c r="L253" s="13"/>
    </row>
    <row r="254" spans="1:12" x14ac:dyDescent="0.2">
      <c r="A254" s="13"/>
      <c r="B254" s="15"/>
      <c r="C254" s="13"/>
      <c r="D254" s="15"/>
      <c r="E254" s="15"/>
      <c r="F254" s="13"/>
      <c r="G254" s="14"/>
      <c r="H254" s="13"/>
      <c r="I254" s="13"/>
      <c r="J254" s="13"/>
      <c r="K254" s="13"/>
      <c r="L254" s="13"/>
    </row>
    <row r="255" spans="1:12" x14ac:dyDescent="0.2">
      <c r="A255" s="13"/>
      <c r="B255" s="15"/>
      <c r="C255" s="13"/>
      <c r="D255" s="15"/>
      <c r="E255" s="15"/>
      <c r="F255" s="13"/>
      <c r="G255" s="14"/>
      <c r="H255" s="13"/>
      <c r="I255" s="13"/>
      <c r="J255" s="13"/>
      <c r="K255" s="13"/>
      <c r="L255" s="13"/>
    </row>
    <row r="256" spans="1:12" x14ac:dyDescent="0.2">
      <c r="A256" s="13"/>
      <c r="B256" s="15"/>
      <c r="C256" s="13"/>
      <c r="D256" s="15"/>
      <c r="E256" s="15"/>
      <c r="F256" s="13"/>
      <c r="G256" s="14"/>
      <c r="H256" s="13"/>
      <c r="I256" s="13"/>
      <c r="J256" s="13"/>
      <c r="K256" s="13"/>
      <c r="L256" s="13"/>
    </row>
    <row r="257" spans="1:12" x14ac:dyDescent="0.2">
      <c r="A257" s="13"/>
      <c r="B257" s="15"/>
      <c r="C257" s="13"/>
      <c r="D257" s="15"/>
      <c r="E257" s="15"/>
      <c r="F257" s="13"/>
      <c r="G257" s="14"/>
      <c r="H257" s="13"/>
      <c r="I257" s="13"/>
      <c r="J257" s="13"/>
      <c r="K257" s="13"/>
      <c r="L257" s="13"/>
    </row>
    <row r="258" spans="1:12" x14ac:dyDescent="0.2">
      <c r="A258" s="13"/>
      <c r="B258" s="15"/>
      <c r="C258" s="13"/>
      <c r="D258" s="15"/>
      <c r="E258" s="15"/>
      <c r="F258" s="13"/>
      <c r="G258" s="14"/>
      <c r="H258" s="13"/>
      <c r="I258" s="13"/>
      <c r="J258" s="13"/>
      <c r="K258" s="13"/>
      <c r="L258" s="13"/>
    </row>
    <row r="259" spans="1:12" x14ac:dyDescent="0.2">
      <c r="A259" s="15"/>
      <c r="B259" s="15"/>
      <c r="C259" s="15"/>
      <c r="D259" s="15"/>
      <c r="E259" s="15"/>
      <c r="F259" s="13"/>
      <c r="G259" s="14"/>
      <c r="H259" s="13"/>
      <c r="I259" s="13"/>
      <c r="J259" s="13"/>
      <c r="K259" s="13"/>
      <c r="L259" s="13"/>
    </row>
    <row r="260" spans="1:12" ht="13.5" customHeight="1" x14ac:dyDescent="0.2">
      <c r="A260" s="15"/>
      <c r="B260" s="15"/>
      <c r="C260" s="15"/>
      <c r="D260" s="15"/>
      <c r="E260" s="15"/>
      <c r="F260" s="13"/>
      <c r="G260" s="14"/>
      <c r="H260" s="13"/>
      <c r="I260" s="13"/>
      <c r="J260" s="13"/>
      <c r="K260" s="13"/>
      <c r="L260" s="13"/>
    </row>
    <row r="261" spans="1:12" x14ac:dyDescent="0.2">
      <c r="A261" s="13"/>
      <c r="B261" s="15"/>
      <c r="C261" s="13"/>
      <c r="D261" s="15"/>
      <c r="E261" s="15"/>
      <c r="F261" s="13"/>
      <c r="G261" s="14"/>
      <c r="H261" s="13"/>
      <c r="I261" s="13"/>
      <c r="J261" s="13"/>
      <c r="K261" s="13"/>
      <c r="L261" s="13"/>
    </row>
    <row r="262" spans="1:12" x14ac:dyDescent="0.2">
      <c r="A262" s="13"/>
      <c r="B262" s="15"/>
      <c r="C262" s="13"/>
      <c r="D262" s="15"/>
      <c r="E262" s="15"/>
      <c r="F262" s="13"/>
      <c r="G262" s="14"/>
      <c r="H262" s="13"/>
      <c r="I262" s="13"/>
      <c r="J262" s="13"/>
      <c r="K262" s="13"/>
      <c r="L262" s="13"/>
    </row>
    <row r="263" spans="1:12" x14ac:dyDescent="0.2">
      <c r="A263" s="13"/>
      <c r="B263" s="15"/>
      <c r="C263" s="13"/>
      <c r="D263" s="15"/>
      <c r="E263" s="15"/>
      <c r="F263" s="13"/>
      <c r="G263" s="14"/>
      <c r="H263" s="13"/>
      <c r="I263" s="13"/>
      <c r="J263" s="13"/>
      <c r="K263" s="13"/>
      <c r="L263" s="13"/>
    </row>
    <row r="264" spans="1:12" x14ac:dyDescent="0.2">
      <c r="A264" s="13"/>
      <c r="B264" s="15"/>
      <c r="C264" s="13"/>
      <c r="D264" s="15"/>
      <c r="E264" s="15"/>
      <c r="F264" s="13"/>
      <c r="G264" s="14"/>
      <c r="H264" s="13"/>
      <c r="I264" s="13"/>
      <c r="J264" s="13"/>
      <c r="K264" s="13"/>
      <c r="L264" s="13"/>
    </row>
    <row r="265" spans="1:12" x14ac:dyDescent="0.2">
      <c r="A265" s="13"/>
      <c r="B265" s="15"/>
      <c r="C265" s="13"/>
      <c r="D265" s="15"/>
      <c r="E265" s="15"/>
      <c r="F265" s="13"/>
      <c r="G265" s="14"/>
      <c r="H265" s="13"/>
      <c r="I265" s="13"/>
      <c r="J265" s="13"/>
      <c r="K265" s="13"/>
      <c r="L265" s="13"/>
    </row>
    <row r="266" spans="1:12" x14ac:dyDescent="0.2">
      <c r="A266" s="13"/>
      <c r="B266" s="15"/>
      <c r="C266" s="13"/>
      <c r="D266" s="15"/>
      <c r="E266" s="15"/>
      <c r="F266" s="13"/>
      <c r="G266" s="14"/>
      <c r="H266" s="13"/>
      <c r="I266" s="13"/>
      <c r="J266" s="13"/>
      <c r="K266" s="13"/>
      <c r="L266" s="13"/>
    </row>
    <row r="267" spans="1:12" x14ac:dyDescent="0.2">
      <c r="A267" s="13"/>
      <c r="B267" s="15"/>
      <c r="C267" s="13"/>
      <c r="D267" s="15"/>
      <c r="E267" s="15"/>
      <c r="F267" s="13"/>
      <c r="G267" s="14"/>
      <c r="H267" s="13"/>
      <c r="I267" s="13"/>
      <c r="J267" s="13"/>
      <c r="K267" s="13"/>
      <c r="L267" s="13"/>
    </row>
    <row r="268" spans="1:12" x14ac:dyDescent="0.2">
      <c r="A268" s="13"/>
      <c r="B268" s="15"/>
      <c r="C268" s="13"/>
      <c r="D268" s="15"/>
      <c r="E268" s="15"/>
      <c r="F268" s="13"/>
      <c r="G268" s="14"/>
      <c r="H268" s="13"/>
      <c r="I268" s="13"/>
      <c r="J268" s="13"/>
      <c r="K268" s="13"/>
      <c r="L268" s="13"/>
    </row>
    <row r="269" spans="1:12" x14ac:dyDescent="0.2">
      <c r="A269" s="13"/>
      <c r="B269" s="15"/>
      <c r="C269" s="13"/>
      <c r="D269" s="15"/>
      <c r="E269" s="15"/>
      <c r="F269" s="13"/>
      <c r="G269" s="14"/>
      <c r="H269" s="13"/>
      <c r="I269" s="13"/>
      <c r="J269" s="13"/>
      <c r="K269" s="13"/>
      <c r="L269" s="13"/>
    </row>
    <row r="270" spans="1:12" x14ac:dyDescent="0.2">
      <c r="A270" s="13"/>
      <c r="B270" s="15"/>
      <c r="C270" s="13"/>
      <c r="D270" s="15"/>
      <c r="E270" s="15"/>
      <c r="F270" s="13"/>
      <c r="G270" s="14"/>
      <c r="H270" s="13"/>
      <c r="I270" s="13"/>
      <c r="J270" s="13"/>
      <c r="K270" s="13"/>
      <c r="L270" s="13"/>
    </row>
    <row r="271" spans="1:12" x14ac:dyDescent="0.2">
      <c r="A271" s="13"/>
      <c r="B271" s="15"/>
      <c r="C271" s="13"/>
      <c r="D271" s="15"/>
      <c r="E271" s="15"/>
      <c r="F271" s="13"/>
      <c r="G271" s="14"/>
      <c r="H271" s="13"/>
      <c r="I271" s="13"/>
      <c r="J271" s="13"/>
      <c r="K271" s="13"/>
      <c r="L271" s="13"/>
    </row>
    <row r="272" spans="1:12" x14ac:dyDescent="0.2">
      <c r="A272" s="13"/>
      <c r="B272" s="15"/>
      <c r="C272" s="13"/>
      <c r="D272" s="15"/>
      <c r="E272" s="15"/>
      <c r="F272" s="13"/>
      <c r="G272" s="14"/>
      <c r="H272" s="13"/>
      <c r="I272" s="13"/>
      <c r="J272" s="13"/>
      <c r="K272" s="13"/>
      <c r="L272" s="13"/>
    </row>
    <row r="273" spans="1:12" x14ac:dyDescent="0.2">
      <c r="A273" s="13"/>
      <c r="B273" s="15"/>
      <c r="C273" s="13"/>
      <c r="D273" s="15"/>
      <c r="E273" s="15"/>
      <c r="F273" s="13"/>
      <c r="G273" s="14"/>
      <c r="H273" s="13"/>
      <c r="I273" s="13"/>
      <c r="J273" s="13"/>
      <c r="K273" s="13"/>
      <c r="L273" s="13"/>
    </row>
    <row r="274" spans="1:12" x14ac:dyDescent="0.2">
      <c r="A274" s="13"/>
      <c r="B274" s="15"/>
      <c r="C274" s="13"/>
      <c r="D274" s="15"/>
      <c r="E274" s="15"/>
      <c r="F274" s="13"/>
      <c r="G274" s="14"/>
      <c r="H274" s="13"/>
      <c r="I274" s="13"/>
      <c r="J274" s="13"/>
      <c r="K274" s="13"/>
      <c r="L274" s="13"/>
    </row>
    <row r="275" spans="1:12" x14ac:dyDescent="0.2">
      <c r="A275" s="13"/>
      <c r="B275" s="15"/>
      <c r="C275" s="13"/>
      <c r="D275" s="15"/>
      <c r="E275" s="15"/>
      <c r="F275" s="13"/>
      <c r="G275" s="14"/>
      <c r="H275" s="13"/>
      <c r="I275" s="13"/>
      <c r="J275" s="13"/>
      <c r="K275" s="13"/>
      <c r="L275" s="13"/>
    </row>
    <row r="276" spans="1:12" x14ac:dyDescent="0.2">
      <c r="A276" s="13"/>
      <c r="B276" s="15"/>
      <c r="C276" s="13"/>
      <c r="D276" s="15"/>
      <c r="E276" s="15"/>
      <c r="F276" s="13"/>
      <c r="G276" s="14"/>
      <c r="H276" s="13"/>
      <c r="I276" s="13"/>
      <c r="J276" s="13"/>
      <c r="K276" s="13"/>
      <c r="L276" s="13"/>
    </row>
    <row r="277" spans="1:12" x14ac:dyDescent="0.2">
      <c r="A277" s="13"/>
      <c r="B277" s="15"/>
      <c r="C277" s="13"/>
      <c r="D277" s="15"/>
      <c r="E277" s="15"/>
      <c r="F277" s="13"/>
      <c r="G277" s="14"/>
      <c r="H277" s="13"/>
      <c r="I277" s="13"/>
      <c r="J277" s="13"/>
      <c r="K277" s="13"/>
      <c r="L277" s="13"/>
    </row>
    <row r="278" spans="1:12" x14ac:dyDescent="0.2">
      <c r="A278" s="13"/>
      <c r="B278" s="15"/>
      <c r="C278" s="13"/>
      <c r="D278" s="15"/>
      <c r="E278" s="15"/>
      <c r="F278" s="13"/>
      <c r="G278" s="14"/>
      <c r="H278" s="13"/>
      <c r="I278" s="13"/>
      <c r="J278" s="13"/>
      <c r="K278" s="13"/>
      <c r="L278" s="13"/>
    </row>
    <row r="279" spans="1:12" x14ac:dyDescent="0.2">
      <c r="A279" s="13"/>
      <c r="B279" s="15"/>
      <c r="C279" s="13"/>
      <c r="D279" s="15"/>
      <c r="E279" s="15"/>
      <c r="F279" s="13"/>
      <c r="G279" s="14"/>
      <c r="H279" s="13"/>
      <c r="I279" s="13"/>
      <c r="J279" s="13"/>
      <c r="K279" s="13"/>
      <c r="L279" s="13"/>
    </row>
    <row r="280" spans="1:12" x14ac:dyDescent="0.2">
      <c r="A280" s="13"/>
      <c r="B280" s="15"/>
      <c r="C280" s="13"/>
      <c r="D280" s="15"/>
      <c r="E280" s="15"/>
      <c r="F280" s="13"/>
      <c r="G280" s="14"/>
      <c r="H280" s="13"/>
      <c r="I280" s="13"/>
      <c r="J280" s="13"/>
      <c r="K280" s="13"/>
      <c r="L280" s="13"/>
    </row>
    <row r="281" spans="1:12" x14ac:dyDescent="0.2">
      <c r="A281" s="13"/>
      <c r="B281" s="15"/>
      <c r="C281" s="13"/>
      <c r="D281" s="15"/>
      <c r="E281" s="15"/>
      <c r="F281" s="13"/>
      <c r="G281" s="14"/>
      <c r="H281" s="13"/>
      <c r="I281" s="13"/>
      <c r="J281" s="13"/>
      <c r="K281" s="13"/>
      <c r="L281" s="13"/>
    </row>
    <row r="282" spans="1:12" x14ac:dyDescent="0.2">
      <c r="A282" s="13"/>
      <c r="B282" s="15"/>
      <c r="C282" s="13"/>
      <c r="D282" s="15"/>
      <c r="E282" s="15"/>
      <c r="F282" s="13"/>
      <c r="G282" s="14"/>
      <c r="H282" s="13"/>
      <c r="I282" s="13"/>
      <c r="J282" s="13"/>
      <c r="K282" s="13"/>
      <c r="L282" s="13"/>
    </row>
    <row r="283" spans="1:12" x14ac:dyDescent="0.2">
      <c r="A283" s="13"/>
      <c r="B283" s="15"/>
      <c r="C283" s="13"/>
      <c r="D283" s="15"/>
      <c r="E283" s="15"/>
      <c r="F283" s="13"/>
      <c r="G283" s="14"/>
      <c r="H283" s="13"/>
      <c r="I283" s="13"/>
      <c r="J283" s="13"/>
      <c r="K283" s="13"/>
      <c r="L283" s="13"/>
    </row>
    <row r="284" spans="1:12" x14ac:dyDescent="0.2">
      <c r="A284" s="15"/>
      <c r="B284" s="15"/>
      <c r="C284" s="15"/>
      <c r="D284" s="15"/>
      <c r="E284" s="15"/>
      <c r="F284" s="13"/>
      <c r="G284" s="14"/>
      <c r="H284" s="13"/>
      <c r="I284" s="13"/>
      <c r="J284" s="13"/>
      <c r="K284" s="13"/>
      <c r="L284" s="13"/>
    </row>
    <row r="285" spans="1:12" x14ac:dyDescent="0.2">
      <c r="A285" s="13"/>
      <c r="B285" s="15"/>
      <c r="C285" s="13"/>
      <c r="D285" s="15"/>
      <c r="E285" s="15"/>
      <c r="F285" s="13"/>
      <c r="G285" s="14"/>
      <c r="H285" s="13"/>
      <c r="I285" s="13"/>
      <c r="J285" s="13"/>
      <c r="K285" s="13"/>
      <c r="L285" s="13"/>
    </row>
    <row r="286" spans="1:12" x14ac:dyDescent="0.2">
      <c r="A286" s="13"/>
      <c r="B286" s="15"/>
      <c r="C286" s="13"/>
      <c r="D286" s="15"/>
      <c r="E286" s="15"/>
      <c r="F286" s="13"/>
      <c r="G286" s="14"/>
      <c r="H286" s="13"/>
      <c r="I286" s="13"/>
      <c r="J286" s="13"/>
      <c r="K286" s="13"/>
      <c r="L286" s="13"/>
    </row>
    <row r="287" spans="1:12" x14ac:dyDescent="0.2">
      <c r="A287" s="13"/>
      <c r="B287" s="15"/>
      <c r="C287" s="13"/>
      <c r="D287" s="15"/>
      <c r="E287" s="15"/>
      <c r="F287" s="13"/>
      <c r="G287" s="14"/>
      <c r="H287" s="13"/>
      <c r="I287" s="13"/>
      <c r="J287" s="13"/>
      <c r="K287" s="13"/>
      <c r="L287" s="13"/>
    </row>
    <row r="288" spans="1:12" x14ac:dyDescent="0.2">
      <c r="A288" s="13"/>
      <c r="B288" s="15"/>
      <c r="C288" s="13"/>
      <c r="D288" s="15"/>
      <c r="E288" s="15"/>
      <c r="F288" s="13"/>
      <c r="G288" s="14"/>
      <c r="H288" s="13"/>
      <c r="I288" s="13"/>
      <c r="J288" s="13"/>
      <c r="K288" s="13"/>
      <c r="L288" s="13"/>
    </row>
    <row r="289" spans="1:12" x14ac:dyDescent="0.2">
      <c r="A289" s="13"/>
      <c r="B289" s="15"/>
      <c r="C289" s="13"/>
      <c r="D289" s="15"/>
      <c r="E289" s="15"/>
      <c r="F289" s="13"/>
      <c r="G289" s="14"/>
      <c r="H289" s="13"/>
      <c r="I289" s="13"/>
      <c r="J289" s="13"/>
      <c r="K289" s="13"/>
      <c r="L289" s="13"/>
    </row>
    <row r="290" spans="1:12" x14ac:dyDescent="0.2">
      <c r="A290" s="13"/>
      <c r="B290" s="15"/>
      <c r="C290" s="13"/>
      <c r="D290" s="15"/>
      <c r="E290" s="15"/>
      <c r="F290" s="13"/>
      <c r="G290" s="14"/>
      <c r="H290" s="13"/>
      <c r="I290" s="13"/>
      <c r="J290" s="13"/>
      <c r="K290" s="13"/>
      <c r="L290" s="13"/>
    </row>
    <row r="291" spans="1:12" x14ac:dyDescent="0.2">
      <c r="A291" s="13"/>
      <c r="B291" s="15"/>
      <c r="C291" s="13"/>
      <c r="D291" s="15"/>
      <c r="E291" s="15"/>
      <c r="F291" s="13"/>
      <c r="G291" s="14"/>
      <c r="H291" s="13"/>
      <c r="I291" s="13"/>
      <c r="J291" s="13"/>
      <c r="K291" s="13"/>
      <c r="L291" s="13"/>
    </row>
    <row r="292" spans="1:12" x14ac:dyDescent="0.2">
      <c r="A292" s="13"/>
      <c r="B292" s="15"/>
      <c r="C292" s="13"/>
      <c r="D292" s="15"/>
      <c r="E292" s="15"/>
      <c r="F292" s="13"/>
      <c r="G292" s="14"/>
      <c r="H292" s="13"/>
      <c r="I292" s="13"/>
      <c r="J292" s="13"/>
      <c r="K292" s="13"/>
      <c r="L292" s="13"/>
    </row>
    <row r="293" spans="1:12" x14ac:dyDescent="0.2">
      <c r="A293" s="13"/>
      <c r="B293" s="15"/>
      <c r="C293" s="13"/>
      <c r="D293" s="15"/>
      <c r="E293" s="15"/>
      <c r="F293" s="13"/>
      <c r="G293" s="14"/>
      <c r="H293" s="13"/>
      <c r="I293" s="13"/>
      <c r="J293" s="13"/>
      <c r="K293" s="13"/>
      <c r="L293" s="13"/>
    </row>
    <row r="294" spans="1:12" x14ac:dyDescent="0.2">
      <c r="A294" s="13"/>
      <c r="B294" s="15"/>
      <c r="C294" s="13"/>
      <c r="D294" s="15"/>
      <c r="E294" s="15"/>
      <c r="F294" s="13"/>
      <c r="G294" s="14"/>
      <c r="H294" s="13"/>
      <c r="I294" s="13"/>
      <c r="J294" s="13"/>
      <c r="K294" s="13"/>
      <c r="L294" s="13"/>
    </row>
    <row r="295" spans="1:12" x14ac:dyDescent="0.2">
      <c r="A295" s="13"/>
      <c r="B295" s="15"/>
      <c r="C295" s="13"/>
      <c r="D295" s="15"/>
      <c r="E295" s="15"/>
      <c r="F295" s="13"/>
      <c r="G295" s="14"/>
      <c r="H295" s="13"/>
      <c r="I295" s="13"/>
      <c r="J295" s="13"/>
      <c r="K295" s="13"/>
      <c r="L295" s="13"/>
    </row>
    <row r="296" spans="1:12" x14ac:dyDescent="0.2">
      <c r="A296" s="13"/>
      <c r="B296" s="15"/>
      <c r="C296" s="13"/>
      <c r="D296" s="15"/>
      <c r="E296" s="15"/>
      <c r="F296" s="13"/>
      <c r="G296" s="14"/>
      <c r="H296" s="13"/>
      <c r="I296" s="13"/>
      <c r="J296" s="13"/>
      <c r="K296" s="13"/>
      <c r="L296" s="13"/>
    </row>
    <row r="297" spans="1:12" x14ac:dyDescent="0.2">
      <c r="A297" s="13"/>
      <c r="B297" s="15"/>
      <c r="C297" s="13"/>
      <c r="D297" s="15"/>
      <c r="E297" s="15"/>
      <c r="F297" s="13"/>
      <c r="G297" s="14"/>
      <c r="H297" s="13"/>
      <c r="I297" s="13"/>
      <c r="J297" s="13"/>
      <c r="K297" s="13"/>
      <c r="L297" s="13"/>
    </row>
    <row r="298" spans="1:12" x14ac:dyDescent="0.2">
      <c r="A298" s="13"/>
      <c r="B298" s="15"/>
      <c r="C298" s="13"/>
      <c r="D298" s="15"/>
      <c r="E298" s="15"/>
      <c r="F298" s="13"/>
      <c r="G298" s="14"/>
      <c r="H298" s="13"/>
      <c r="I298" s="13"/>
      <c r="J298" s="13"/>
      <c r="K298" s="13"/>
      <c r="L298" s="13"/>
    </row>
    <row r="299" spans="1:12" x14ac:dyDescent="0.2">
      <c r="A299" s="13"/>
      <c r="B299" s="15"/>
      <c r="C299" s="13"/>
      <c r="D299" s="15"/>
      <c r="E299" s="15"/>
      <c r="F299" s="13"/>
      <c r="G299" s="14"/>
      <c r="H299" s="13"/>
      <c r="I299" s="13"/>
      <c r="J299" s="13"/>
      <c r="K299" s="13"/>
      <c r="L299" s="13"/>
    </row>
    <row r="300" spans="1:12" x14ac:dyDescent="0.2">
      <c r="A300" s="13"/>
      <c r="B300" s="15"/>
      <c r="C300" s="13"/>
      <c r="D300" s="15"/>
      <c r="E300" s="15"/>
      <c r="F300" s="13"/>
      <c r="G300" s="14"/>
      <c r="H300" s="13"/>
      <c r="I300" s="13"/>
      <c r="J300" s="13"/>
      <c r="K300" s="13"/>
      <c r="L300" s="13"/>
    </row>
    <row r="301" spans="1:12" x14ac:dyDescent="0.2">
      <c r="A301" s="13"/>
      <c r="B301" s="15"/>
      <c r="C301" s="13"/>
      <c r="D301" s="15"/>
      <c r="E301" s="15"/>
      <c r="F301" s="13"/>
      <c r="G301" s="14"/>
      <c r="H301" s="13"/>
      <c r="I301" s="13"/>
      <c r="J301" s="13"/>
      <c r="K301" s="13"/>
      <c r="L301" s="13"/>
    </row>
    <row r="302" spans="1:12" x14ac:dyDescent="0.2">
      <c r="A302" s="13"/>
      <c r="B302" s="15"/>
      <c r="C302" s="13"/>
      <c r="D302" s="15"/>
      <c r="E302" s="15"/>
      <c r="F302" s="13"/>
      <c r="G302" s="14"/>
      <c r="H302" s="13"/>
      <c r="I302" s="13"/>
      <c r="J302" s="13"/>
      <c r="K302" s="13"/>
      <c r="L302" s="13"/>
    </row>
    <row r="303" spans="1:12" x14ac:dyDescent="0.2">
      <c r="A303" s="13"/>
      <c r="B303" s="15"/>
      <c r="C303" s="13"/>
      <c r="D303" s="15"/>
      <c r="E303" s="15"/>
      <c r="F303" s="13"/>
      <c r="G303" s="14"/>
      <c r="H303" s="13"/>
      <c r="I303" s="13"/>
      <c r="J303" s="13"/>
      <c r="K303" s="13"/>
      <c r="L303" s="13"/>
    </row>
    <row r="304" spans="1:12" x14ac:dyDescent="0.2">
      <c r="A304" s="13"/>
      <c r="B304" s="15"/>
      <c r="C304" s="13"/>
      <c r="D304" s="15"/>
      <c r="E304" s="15"/>
      <c r="F304" s="13"/>
      <c r="G304" s="14"/>
      <c r="H304" s="13"/>
      <c r="I304" s="13"/>
      <c r="J304" s="13"/>
      <c r="K304" s="13"/>
      <c r="L304" s="13"/>
    </row>
    <row r="305" spans="1:12" x14ac:dyDescent="0.2">
      <c r="A305" s="13"/>
      <c r="B305" s="15"/>
      <c r="C305" s="13"/>
      <c r="D305" s="15"/>
      <c r="E305" s="15"/>
      <c r="F305" s="13"/>
      <c r="G305" s="14"/>
      <c r="H305" s="13"/>
      <c r="I305" s="13"/>
      <c r="J305" s="13"/>
      <c r="K305" s="13"/>
      <c r="L305" s="13"/>
    </row>
    <row r="306" spans="1:12" x14ac:dyDescent="0.2">
      <c r="A306" s="15"/>
      <c r="B306" s="15"/>
      <c r="C306" s="15"/>
      <c r="D306" s="15"/>
      <c r="E306" s="15"/>
      <c r="F306" s="13"/>
      <c r="G306" s="14"/>
      <c r="H306" s="13"/>
      <c r="I306" s="13"/>
      <c r="J306" s="13"/>
      <c r="K306" s="13"/>
      <c r="L306" s="13"/>
    </row>
    <row r="307" spans="1:12" x14ac:dyDescent="0.2">
      <c r="A307" s="13"/>
      <c r="B307" s="15"/>
      <c r="C307" s="13"/>
      <c r="D307" s="15"/>
      <c r="E307" s="15"/>
      <c r="F307" s="13"/>
      <c r="G307" s="14"/>
      <c r="H307" s="13"/>
      <c r="I307" s="13"/>
      <c r="J307" s="13"/>
      <c r="K307" s="13"/>
      <c r="L307" s="13"/>
    </row>
    <row r="308" spans="1:12" x14ac:dyDescent="0.2">
      <c r="A308" s="13"/>
      <c r="B308" s="15"/>
      <c r="C308" s="13"/>
      <c r="D308" s="15"/>
      <c r="E308" s="15"/>
      <c r="F308" s="13"/>
      <c r="G308" s="14"/>
      <c r="H308" s="13"/>
      <c r="I308" s="13"/>
      <c r="J308" s="13"/>
      <c r="K308" s="13"/>
      <c r="L308" s="13"/>
    </row>
    <row r="309" spans="1:12" x14ac:dyDescent="0.2">
      <c r="A309" s="15"/>
      <c r="B309" s="15"/>
      <c r="C309" s="15"/>
      <c r="D309" s="15"/>
      <c r="E309" s="15"/>
      <c r="F309" s="13"/>
      <c r="G309" s="14"/>
      <c r="H309" s="13"/>
      <c r="I309" s="13"/>
      <c r="J309" s="13"/>
      <c r="K309" s="13"/>
      <c r="L309" s="13"/>
    </row>
    <row r="310" spans="1:12" x14ac:dyDescent="0.2">
      <c r="A310" s="13"/>
      <c r="B310" s="15"/>
      <c r="C310" s="13"/>
      <c r="D310" s="15"/>
      <c r="E310" s="15"/>
      <c r="F310" s="13"/>
      <c r="G310" s="14"/>
      <c r="H310" s="13"/>
      <c r="I310" s="13"/>
      <c r="J310" s="13"/>
      <c r="K310" s="13"/>
      <c r="L310" s="13"/>
    </row>
    <row r="311" spans="1:12" x14ac:dyDescent="0.2">
      <c r="A311" s="15"/>
      <c r="B311" s="15"/>
      <c r="C311" s="15"/>
      <c r="D311" s="15"/>
      <c r="E311" s="15"/>
      <c r="F311" s="13"/>
      <c r="G311" s="14"/>
      <c r="H311" s="13"/>
      <c r="I311" s="13"/>
      <c r="J311" s="13"/>
      <c r="K311" s="13"/>
      <c r="L311" s="13"/>
    </row>
    <row r="312" spans="1:12" x14ac:dyDescent="0.2">
      <c r="A312" s="13"/>
      <c r="B312" s="15"/>
      <c r="C312" s="13"/>
      <c r="D312" s="15"/>
      <c r="E312" s="15"/>
      <c r="F312" s="13"/>
      <c r="G312" s="14"/>
      <c r="H312" s="13"/>
      <c r="I312" s="13"/>
      <c r="J312" s="13"/>
      <c r="K312" s="13"/>
      <c r="L312" s="13"/>
    </row>
    <row r="313" spans="1:12" x14ac:dyDescent="0.2">
      <c r="A313" s="13"/>
      <c r="B313" s="15"/>
      <c r="C313" s="13"/>
      <c r="D313" s="15"/>
      <c r="E313" s="15"/>
      <c r="F313" s="13"/>
      <c r="G313" s="14"/>
      <c r="H313" s="13"/>
      <c r="I313" s="13"/>
      <c r="J313" s="13"/>
      <c r="K313" s="13"/>
      <c r="L313" s="13"/>
    </row>
    <row r="314" spans="1:12" x14ac:dyDescent="0.2">
      <c r="A314" s="13"/>
      <c r="B314" s="15"/>
      <c r="C314" s="13"/>
      <c r="D314" s="15"/>
      <c r="E314" s="15"/>
      <c r="F314" s="13"/>
      <c r="G314" s="14"/>
      <c r="H314" s="13"/>
      <c r="I314" s="13"/>
      <c r="J314" s="13"/>
      <c r="K314" s="13"/>
      <c r="L314" s="13"/>
    </row>
    <row r="315" spans="1:12" x14ac:dyDescent="0.2">
      <c r="A315" s="13"/>
      <c r="B315" s="15"/>
      <c r="C315" s="13"/>
      <c r="D315" s="15"/>
      <c r="E315" s="15"/>
      <c r="F315" s="13"/>
      <c r="G315" s="14"/>
      <c r="H315" s="13"/>
      <c r="I315" s="13"/>
      <c r="J315" s="13"/>
      <c r="K315" s="13"/>
      <c r="L315" s="13"/>
    </row>
    <row r="316" spans="1:12" x14ac:dyDescent="0.2">
      <c r="A316" s="13"/>
      <c r="B316" s="15"/>
      <c r="C316" s="13"/>
      <c r="D316" s="15"/>
      <c r="E316" s="15"/>
      <c r="F316" s="13"/>
      <c r="G316" s="14"/>
      <c r="H316" s="13"/>
      <c r="I316" s="13"/>
      <c r="J316" s="13"/>
      <c r="K316" s="13"/>
      <c r="L316" s="13"/>
    </row>
    <row r="317" spans="1:12" x14ac:dyDescent="0.2">
      <c r="A317" s="13"/>
      <c r="B317" s="15"/>
      <c r="C317" s="13"/>
      <c r="D317" s="15"/>
      <c r="E317" s="15"/>
      <c r="F317" s="13"/>
      <c r="G317" s="14"/>
      <c r="H317" s="13"/>
      <c r="I317" s="13"/>
      <c r="J317" s="13"/>
      <c r="K317" s="13"/>
      <c r="L317" s="13"/>
    </row>
    <row r="318" spans="1:12" x14ac:dyDescent="0.2">
      <c r="A318" s="13"/>
      <c r="B318" s="15"/>
      <c r="C318" s="13"/>
      <c r="D318" s="15"/>
      <c r="E318" s="15"/>
      <c r="F318" s="13"/>
      <c r="G318" s="14"/>
      <c r="H318" s="13"/>
      <c r="I318" s="13"/>
      <c r="J318" s="13"/>
      <c r="K318" s="13"/>
      <c r="L318" s="13"/>
    </row>
    <row r="319" spans="1:12" x14ac:dyDescent="0.2">
      <c r="A319" s="13"/>
      <c r="B319" s="15"/>
      <c r="C319" s="13"/>
      <c r="D319" s="15"/>
      <c r="E319" s="15"/>
      <c r="F319" s="13"/>
      <c r="G319" s="14"/>
      <c r="H319" s="13"/>
      <c r="I319" s="13"/>
      <c r="J319" s="13"/>
      <c r="K319" s="13"/>
      <c r="L319" s="13"/>
    </row>
    <row r="320" spans="1:12" x14ac:dyDescent="0.2">
      <c r="A320" s="13"/>
      <c r="B320" s="15"/>
      <c r="C320" s="13"/>
      <c r="D320" s="15"/>
      <c r="E320" s="15"/>
      <c r="F320" s="13"/>
      <c r="G320" s="14"/>
      <c r="H320" s="13"/>
      <c r="I320" s="13"/>
      <c r="J320" s="13"/>
      <c r="K320" s="13"/>
      <c r="L320" s="13"/>
    </row>
    <row r="321" spans="1:12" x14ac:dyDescent="0.2">
      <c r="A321" s="13"/>
      <c r="B321" s="15"/>
      <c r="C321" s="13"/>
      <c r="D321" s="15"/>
      <c r="E321" s="15"/>
      <c r="F321" s="13"/>
      <c r="G321" s="14"/>
      <c r="H321" s="13"/>
      <c r="I321" s="13"/>
      <c r="J321" s="13"/>
      <c r="K321" s="13"/>
      <c r="L321" s="13"/>
    </row>
    <row r="322" spans="1:12" x14ac:dyDescent="0.2">
      <c r="A322" s="13"/>
      <c r="B322" s="15"/>
      <c r="C322" s="13"/>
      <c r="D322" s="15"/>
      <c r="E322" s="15"/>
      <c r="F322" s="13"/>
      <c r="G322" s="14"/>
      <c r="H322" s="13"/>
      <c r="I322" s="13"/>
      <c r="J322" s="13"/>
      <c r="K322" s="13"/>
      <c r="L322" s="13"/>
    </row>
    <row r="323" spans="1:12" x14ac:dyDescent="0.2">
      <c r="A323" s="13"/>
      <c r="B323" s="15"/>
      <c r="C323" s="13"/>
      <c r="D323" s="15"/>
      <c r="E323" s="15"/>
      <c r="F323" s="13"/>
      <c r="G323" s="14"/>
      <c r="H323" s="13"/>
      <c r="I323" s="13"/>
      <c r="J323" s="13"/>
      <c r="K323" s="13"/>
      <c r="L323" s="13"/>
    </row>
    <row r="324" spans="1:12" x14ac:dyDescent="0.2">
      <c r="A324" s="13"/>
      <c r="B324" s="15"/>
      <c r="C324" s="13"/>
      <c r="D324" s="15"/>
      <c r="E324" s="15"/>
      <c r="F324" s="13"/>
      <c r="G324" s="14"/>
      <c r="H324" s="13"/>
      <c r="I324" s="13"/>
      <c r="J324" s="13"/>
      <c r="K324" s="13"/>
      <c r="L324" s="13"/>
    </row>
    <row r="325" spans="1:12" x14ac:dyDescent="0.2">
      <c r="A325" s="15"/>
      <c r="B325" s="15"/>
      <c r="C325" s="15"/>
      <c r="D325" s="15"/>
      <c r="E325" s="15"/>
      <c r="F325" s="13"/>
      <c r="G325" s="14"/>
      <c r="H325" s="13"/>
      <c r="I325" s="13"/>
      <c r="J325" s="13"/>
      <c r="K325" s="13"/>
      <c r="L325" s="13"/>
    </row>
    <row r="326" spans="1:12" x14ac:dyDescent="0.2">
      <c r="A326" s="15"/>
      <c r="B326" s="15"/>
      <c r="C326" s="15"/>
      <c r="D326" s="15"/>
      <c r="E326" s="15"/>
      <c r="F326" s="13"/>
      <c r="G326" s="14"/>
      <c r="H326" s="13"/>
      <c r="I326" s="13"/>
      <c r="J326" s="13"/>
      <c r="K326" s="13"/>
      <c r="L326" s="13"/>
    </row>
    <row r="327" spans="1:12" x14ac:dyDescent="0.2">
      <c r="A327" s="15"/>
      <c r="B327" s="15"/>
      <c r="C327" s="15"/>
      <c r="D327" s="15"/>
      <c r="E327" s="15"/>
      <c r="F327" s="13"/>
      <c r="G327" s="14"/>
      <c r="H327" s="13"/>
      <c r="I327" s="13"/>
      <c r="J327" s="13"/>
      <c r="K327" s="13"/>
      <c r="L327" s="13"/>
    </row>
    <row r="328" spans="1:12" x14ac:dyDescent="0.2">
      <c r="A328" s="15"/>
      <c r="B328" s="15"/>
      <c r="C328" s="15"/>
      <c r="D328" s="15"/>
      <c r="E328" s="15"/>
      <c r="F328" s="13"/>
      <c r="G328" s="14"/>
      <c r="H328" s="13"/>
      <c r="I328" s="13"/>
      <c r="J328" s="13"/>
      <c r="K328" s="13"/>
      <c r="L328" s="13"/>
    </row>
    <row r="329" spans="1:12" x14ac:dyDescent="0.2">
      <c r="A329" s="15"/>
      <c r="B329" s="15"/>
      <c r="C329" s="15"/>
      <c r="D329" s="15"/>
      <c r="E329" s="15"/>
      <c r="F329" s="13"/>
      <c r="G329" s="14"/>
      <c r="H329" s="13"/>
      <c r="I329" s="13"/>
      <c r="J329" s="13"/>
      <c r="K329" s="13"/>
      <c r="L329" s="13"/>
    </row>
    <row r="330" spans="1:12" x14ac:dyDescent="0.2">
      <c r="A330" s="15"/>
      <c r="B330" s="15"/>
      <c r="C330" s="15"/>
      <c r="D330" s="15"/>
      <c r="E330" s="15"/>
      <c r="F330" s="13"/>
      <c r="G330" s="14"/>
      <c r="H330" s="13"/>
      <c r="I330" s="13"/>
      <c r="J330" s="13"/>
      <c r="K330" s="13"/>
      <c r="L330" s="13"/>
    </row>
    <row r="331" spans="1:12" x14ac:dyDescent="0.2">
      <c r="A331" s="15"/>
      <c r="B331" s="15"/>
      <c r="C331" s="15"/>
      <c r="D331" s="15"/>
      <c r="E331" s="15"/>
      <c r="F331" s="13"/>
      <c r="G331" s="14"/>
      <c r="H331" s="13"/>
      <c r="I331" s="13"/>
      <c r="J331" s="13"/>
      <c r="K331" s="13"/>
      <c r="L331" s="13"/>
    </row>
    <row r="332" spans="1:12" x14ac:dyDescent="0.2">
      <c r="A332" s="15"/>
      <c r="B332" s="15"/>
      <c r="C332" s="15"/>
      <c r="D332" s="15"/>
      <c r="E332" s="15"/>
      <c r="F332" s="13"/>
      <c r="G332" s="14"/>
      <c r="H332" s="13"/>
      <c r="I332" s="13"/>
      <c r="J332" s="13"/>
      <c r="K332" s="13"/>
      <c r="L332" s="13"/>
    </row>
    <row r="333" spans="1:12" x14ac:dyDescent="0.2">
      <c r="A333" s="15"/>
      <c r="B333" s="15"/>
      <c r="C333" s="15"/>
      <c r="D333" s="15"/>
      <c r="E333" s="15"/>
      <c r="F333" s="13"/>
      <c r="G333" s="14"/>
      <c r="H333" s="13"/>
      <c r="I333" s="13"/>
      <c r="J333" s="13"/>
      <c r="K333" s="13"/>
      <c r="L333" s="13"/>
    </row>
    <row r="334" spans="1:12" x14ac:dyDescent="0.2">
      <c r="A334" s="15"/>
      <c r="B334" s="15"/>
      <c r="C334" s="15"/>
      <c r="D334" s="15"/>
      <c r="E334" s="15"/>
      <c r="F334" s="13"/>
      <c r="G334" s="14"/>
      <c r="H334" s="13"/>
      <c r="I334" s="13"/>
      <c r="J334" s="13"/>
      <c r="K334" s="13"/>
      <c r="L334" s="13"/>
    </row>
    <row r="335" spans="1:12" x14ac:dyDescent="0.2">
      <c r="A335" s="15"/>
      <c r="B335" s="15"/>
      <c r="C335" s="15"/>
      <c r="D335" s="15"/>
      <c r="E335" s="15"/>
      <c r="F335" s="13"/>
      <c r="G335" s="14"/>
      <c r="H335" s="13"/>
      <c r="I335" s="13"/>
      <c r="J335" s="13"/>
      <c r="K335" s="13"/>
      <c r="L335" s="13"/>
    </row>
    <row r="336" spans="1:12" x14ac:dyDescent="0.2">
      <c r="A336" s="15"/>
      <c r="B336" s="15"/>
      <c r="C336" s="15"/>
      <c r="D336" s="15"/>
      <c r="E336" s="15"/>
      <c r="F336" s="13"/>
      <c r="G336" s="14"/>
      <c r="H336" s="13"/>
      <c r="I336" s="13"/>
      <c r="J336" s="13"/>
      <c r="K336" s="13"/>
      <c r="L336" s="13"/>
    </row>
    <row r="337" spans="1:12" x14ac:dyDescent="0.2">
      <c r="A337" s="15"/>
      <c r="B337" s="15"/>
      <c r="C337" s="15"/>
      <c r="D337" s="15"/>
      <c r="E337" s="15"/>
      <c r="F337" s="13"/>
      <c r="G337" s="14"/>
      <c r="H337" s="13"/>
      <c r="I337" s="13"/>
      <c r="J337" s="13"/>
      <c r="K337" s="13"/>
      <c r="L337" s="13"/>
    </row>
    <row r="338" spans="1:12" x14ac:dyDescent="0.2">
      <c r="A338" s="15"/>
      <c r="B338" s="15"/>
      <c r="C338" s="15"/>
      <c r="D338" s="15"/>
      <c r="E338" s="15"/>
      <c r="F338" s="13"/>
      <c r="G338" s="14"/>
      <c r="H338" s="13"/>
      <c r="I338" s="13"/>
      <c r="J338" s="13"/>
      <c r="K338" s="13"/>
      <c r="L338" s="13"/>
    </row>
    <row r="339" spans="1:12" x14ac:dyDescent="0.2">
      <c r="A339" s="15"/>
      <c r="B339" s="15"/>
      <c r="C339" s="15"/>
      <c r="D339" s="15"/>
      <c r="E339" s="15"/>
      <c r="F339" s="13"/>
      <c r="G339" s="14"/>
      <c r="H339" s="13"/>
      <c r="I339" s="13"/>
      <c r="J339" s="13"/>
      <c r="K339" s="13"/>
      <c r="L339" s="13"/>
    </row>
    <row r="340" spans="1:12" x14ac:dyDescent="0.2">
      <c r="A340" s="15"/>
      <c r="B340" s="15"/>
      <c r="C340" s="15"/>
      <c r="D340" s="15"/>
      <c r="E340" s="15"/>
      <c r="F340" s="13"/>
      <c r="G340" s="14"/>
      <c r="H340" s="13"/>
      <c r="I340" s="13"/>
      <c r="J340" s="13"/>
      <c r="K340" s="13"/>
      <c r="L340" s="13"/>
    </row>
    <row r="341" spans="1:12" x14ac:dyDescent="0.2">
      <c r="A341" s="13"/>
      <c r="B341" s="13"/>
      <c r="C341" s="13"/>
      <c r="D341" s="13"/>
      <c r="E341" s="13"/>
      <c r="F341" s="13"/>
      <c r="G341" s="14"/>
      <c r="H341" s="13"/>
      <c r="I341" s="13"/>
      <c r="J341" s="13"/>
      <c r="K341" s="13"/>
      <c r="L341" s="13"/>
    </row>
    <row r="342" spans="1:12" x14ac:dyDescent="0.2">
      <c r="A342" s="13"/>
      <c r="B342" s="13"/>
      <c r="C342" s="13"/>
      <c r="D342" s="13"/>
      <c r="E342" s="13"/>
      <c r="F342" s="13"/>
      <c r="G342" s="14"/>
      <c r="H342" s="13"/>
      <c r="I342" s="13"/>
      <c r="J342" s="13"/>
      <c r="K342" s="13"/>
      <c r="L342" s="13"/>
    </row>
    <row r="343" spans="1:12" x14ac:dyDescent="0.2">
      <c r="A343" s="13"/>
      <c r="B343" s="13"/>
      <c r="C343" s="13"/>
      <c r="D343" s="13"/>
      <c r="E343" s="13"/>
      <c r="F343" s="13"/>
      <c r="G343" s="14"/>
      <c r="H343" s="13"/>
      <c r="I343" s="13"/>
      <c r="J343" s="13"/>
      <c r="K343" s="13"/>
      <c r="L343" s="13"/>
    </row>
    <row r="344" spans="1:12" x14ac:dyDescent="0.2">
      <c r="A344" s="15"/>
      <c r="B344" s="15"/>
      <c r="C344" s="15"/>
      <c r="D344" s="15"/>
      <c r="E344" s="15"/>
      <c r="F344" s="13"/>
      <c r="G344" s="14"/>
      <c r="H344" s="13"/>
      <c r="I344" s="13"/>
      <c r="J344" s="13"/>
      <c r="K344" s="13"/>
      <c r="L344" s="13"/>
    </row>
    <row r="345" spans="1:12" x14ac:dyDescent="0.2">
      <c r="A345" s="15"/>
      <c r="B345" s="15"/>
      <c r="C345" s="15"/>
      <c r="D345" s="15"/>
      <c r="E345" s="15"/>
      <c r="F345" s="13"/>
      <c r="G345" s="14"/>
      <c r="H345" s="13"/>
      <c r="I345" s="13"/>
      <c r="J345" s="13"/>
      <c r="K345" s="13"/>
      <c r="L345" s="13"/>
    </row>
    <row r="346" spans="1:12" x14ac:dyDescent="0.2">
      <c r="A346" s="13"/>
      <c r="B346" s="15"/>
      <c r="C346" s="13"/>
      <c r="D346" s="15"/>
      <c r="E346" s="15"/>
      <c r="F346" s="13"/>
      <c r="G346" s="14"/>
      <c r="H346" s="13"/>
      <c r="I346" s="13"/>
      <c r="J346" s="13"/>
      <c r="K346" s="13"/>
      <c r="L346" s="13"/>
    </row>
    <row r="347" spans="1:12" x14ac:dyDescent="0.2">
      <c r="A347" s="15"/>
      <c r="B347" s="15"/>
      <c r="C347" s="13"/>
      <c r="D347" s="15"/>
      <c r="E347" s="15"/>
      <c r="F347" s="13"/>
      <c r="G347" s="14"/>
      <c r="H347" s="13"/>
      <c r="I347" s="13"/>
      <c r="J347" s="13"/>
      <c r="K347" s="13"/>
      <c r="L347" s="13"/>
    </row>
    <row r="348" spans="1:12" x14ac:dyDescent="0.2">
      <c r="A348" s="15"/>
      <c r="B348" s="15"/>
      <c r="C348" s="15"/>
      <c r="D348" s="15"/>
      <c r="E348" s="15"/>
      <c r="F348" s="13"/>
      <c r="G348" s="14"/>
      <c r="H348" s="13"/>
      <c r="I348" s="13"/>
      <c r="J348" s="13"/>
      <c r="K348" s="13"/>
      <c r="L348" s="13"/>
    </row>
    <row r="349" spans="1:12" x14ac:dyDescent="0.2">
      <c r="A349" s="13"/>
      <c r="B349" s="15"/>
      <c r="C349" s="13"/>
      <c r="D349" s="15"/>
      <c r="E349" s="15"/>
      <c r="F349" s="13"/>
      <c r="G349" s="14"/>
      <c r="H349" s="13"/>
      <c r="I349" s="13"/>
      <c r="J349" s="13"/>
      <c r="K349" s="13"/>
      <c r="L349" s="13"/>
    </row>
    <row r="350" spans="1:12" x14ac:dyDescent="0.2">
      <c r="A350" s="13"/>
      <c r="B350" s="15"/>
      <c r="C350" s="13"/>
      <c r="D350" s="15"/>
      <c r="E350" s="15"/>
      <c r="F350" s="13"/>
      <c r="G350" s="14"/>
      <c r="H350" s="13"/>
      <c r="I350" s="13"/>
      <c r="J350" s="13"/>
      <c r="K350" s="13"/>
      <c r="L350" s="13"/>
    </row>
    <row r="351" spans="1:12" x14ac:dyDescent="0.2">
      <c r="A351" s="13"/>
      <c r="B351" s="15"/>
      <c r="C351" s="13"/>
      <c r="D351" s="15"/>
      <c r="E351" s="15"/>
      <c r="F351" s="13"/>
      <c r="G351" s="14"/>
      <c r="H351" s="13"/>
      <c r="I351" s="13"/>
      <c r="J351" s="13"/>
      <c r="K351" s="13"/>
      <c r="L351" s="13"/>
    </row>
    <row r="352" spans="1:12" x14ac:dyDescent="0.2">
      <c r="A352" s="13"/>
      <c r="B352" s="13"/>
      <c r="C352" s="13"/>
      <c r="D352" s="13"/>
      <c r="E352" s="13"/>
      <c r="F352" s="13"/>
      <c r="G352" s="14"/>
      <c r="H352" s="13"/>
      <c r="I352" s="13"/>
      <c r="J352" s="13"/>
      <c r="K352" s="13"/>
      <c r="L352" s="13"/>
    </row>
    <row r="353" spans="1:12" x14ac:dyDescent="0.2">
      <c r="A353" s="15"/>
      <c r="B353" s="15"/>
      <c r="C353" s="15"/>
      <c r="D353" s="15"/>
      <c r="E353" s="15"/>
      <c r="F353" s="13"/>
      <c r="G353" s="14"/>
      <c r="H353" s="13"/>
      <c r="I353" s="13"/>
      <c r="J353" s="13"/>
      <c r="K353" s="13"/>
      <c r="L353" s="13"/>
    </row>
    <row r="354" spans="1:12" x14ac:dyDescent="0.2">
      <c r="A354" s="15"/>
      <c r="B354" s="15"/>
      <c r="C354" s="15"/>
      <c r="D354" s="15"/>
      <c r="E354" s="15"/>
      <c r="F354" s="13"/>
      <c r="G354" s="14"/>
      <c r="H354" s="13"/>
      <c r="I354" s="13"/>
      <c r="J354" s="13"/>
      <c r="K354" s="13"/>
      <c r="L354" s="13"/>
    </row>
    <row r="355" spans="1:12" x14ac:dyDescent="0.2">
      <c r="A355" s="13"/>
      <c r="B355" s="15"/>
      <c r="C355" s="13"/>
      <c r="D355" s="15"/>
      <c r="E355" s="15"/>
      <c r="F355" s="13"/>
      <c r="G355" s="14"/>
      <c r="H355" s="13"/>
      <c r="I355" s="13"/>
      <c r="J355" s="13"/>
      <c r="K355" s="13"/>
      <c r="L355" s="13"/>
    </row>
    <row r="356" spans="1:12" x14ac:dyDescent="0.2">
      <c r="A356" s="13"/>
      <c r="B356" s="15"/>
      <c r="C356" s="13"/>
      <c r="D356" s="15"/>
      <c r="E356" s="15"/>
      <c r="F356" s="13"/>
      <c r="G356" s="14"/>
      <c r="H356" s="13"/>
      <c r="I356" s="13"/>
      <c r="J356" s="13"/>
      <c r="K356" s="13"/>
      <c r="L356" s="13"/>
    </row>
    <row r="357" spans="1:12" x14ac:dyDescent="0.2">
      <c r="A357" s="13"/>
      <c r="B357" s="13"/>
      <c r="C357" s="13"/>
      <c r="D357" s="13"/>
      <c r="E357" s="13"/>
      <c r="F357" s="13"/>
      <c r="G357" s="14"/>
      <c r="H357" s="13"/>
      <c r="I357" s="13"/>
      <c r="J357" s="13"/>
      <c r="K357" s="13"/>
      <c r="L357" s="13"/>
    </row>
    <row r="358" spans="1:12" x14ac:dyDescent="0.2">
      <c r="A358" s="15"/>
      <c r="B358" s="15"/>
      <c r="C358" s="15"/>
      <c r="D358" s="15"/>
      <c r="E358" s="15"/>
      <c r="F358" s="13"/>
      <c r="G358" s="14"/>
      <c r="H358" s="13"/>
      <c r="I358" s="13"/>
      <c r="J358" s="13"/>
      <c r="K358" s="13"/>
      <c r="L358" s="13"/>
    </row>
    <row r="359" spans="1:12" x14ac:dyDescent="0.2">
      <c r="A359" s="13"/>
      <c r="B359" s="13"/>
      <c r="C359" s="13"/>
      <c r="D359" s="13"/>
      <c r="E359" s="13"/>
      <c r="F359" s="13"/>
      <c r="G359" s="14"/>
      <c r="H359" s="13"/>
      <c r="I359" s="13"/>
      <c r="J359" s="13"/>
      <c r="K359" s="13"/>
      <c r="L359" s="13"/>
    </row>
    <row r="360" spans="1:12" x14ac:dyDescent="0.2">
      <c r="A360" s="13"/>
      <c r="B360" s="13"/>
      <c r="C360" s="13"/>
      <c r="D360" s="13"/>
      <c r="E360" s="13"/>
      <c r="F360" s="13"/>
      <c r="G360" s="14"/>
      <c r="H360" s="13"/>
      <c r="I360" s="13"/>
      <c r="J360" s="13"/>
      <c r="K360" s="13"/>
      <c r="L360" s="13"/>
    </row>
    <row r="361" spans="1:12" x14ac:dyDescent="0.2">
      <c r="A361" s="13"/>
      <c r="B361" s="13"/>
      <c r="C361" s="13"/>
      <c r="D361" s="13"/>
      <c r="E361" s="13"/>
      <c r="F361" s="13"/>
      <c r="G361" s="14"/>
      <c r="H361" s="13"/>
      <c r="I361" s="13"/>
      <c r="J361" s="13"/>
      <c r="K361" s="13"/>
      <c r="L361" s="13"/>
    </row>
    <row r="362" spans="1:12" x14ac:dyDescent="0.2">
      <c r="A362" s="13"/>
      <c r="B362" s="13"/>
      <c r="C362" s="13"/>
      <c r="D362" s="13"/>
      <c r="E362" s="13"/>
      <c r="F362" s="13"/>
      <c r="G362" s="14"/>
      <c r="H362" s="13"/>
      <c r="I362" s="13"/>
      <c r="J362" s="13"/>
      <c r="K362" s="13"/>
      <c r="L362" s="13"/>
    </row>
    <row r="363" spans="1:12" x14ac:dyDescent="0.2">
      <c r="A363" s="15"/>
      <c r="B363" s="15"/>
      <c r="C363" s="15"/>
      <c r="D363" s="15"/>
      <c r="E363" s="15"/>
      <c r="F363" s="13"/>
      <c r="G363" s="14"/>
      <c r="H363" s="13"/>
      <c r="I363" s="13"/>
      <c r="J363" s="13"/>
      <c r="K363" s="13"/>
      <c r="L363" s="13"/>
    </row>
    <row r="364" spans="1:12" x14ac:dyDescent="0.2">
      <c r="A364" s="13"/>
      <c r="B364" s="13"/>
      <c r="C364" s="13"/>
      <c r="D364" s="13"/>
      <c r="E364" s="13"/>
      <c r="F364" s="13"/>
      <c r="G364" s="14"/>
      <c r="H364" s="13"/>
      <c r="I364" s="13"/>
      <c r="J364" s="13"/>
      <c r="K364" s="13"/>
      <c r="L364" s="13"/>
    </row>
    <row r="365" spans="1:12" x14ac:dyDescent="0.2">
      <c r="A365" s="13"/>
      <c r="B365" s="13"/>
      <c r="C365" s="13"/>
      <c r="D365" s="13"/>
      <c r="E365" s="13"/>
      <c r="F365" s="13"/>
      <c r="G365" s="14"/>
      <c r="H365" s="13"/>
      <c r="I365" s="13"/>
      <c r="J365" s="13"/>
      <c r="K365" s="13"/>
      <c r="L365" s="13"/>
    </row>
    <row r="366" spans="1:12" x14ac:dyDescent="0.2">
      <c r="A366" s="13"/>
      <c r="B366" s="13"/>
      <c r="C366" s="13"/>
      <c r="D366" s="13"/>
      <c r="E366" s="13"/>
      <c r="F366" s="13"/>
      <c r="G366" s="14"/>
      <c r="H366" s="13"/>
      <c r="I366" s="13"/>
      <c r="J366" s="13"/>
      <c r="K366" s="13"/>
      <c r="L366" s="13"/>
    </row>
    <row r="367" spans="1:12" x14ac:dyDescent="0.2">
      <c r="A367" s="13"/>
      <c r="B367" s="13"/>
      <c r="C367" s="13"/>
      <c r="D367" s="13"/>
      <c r="E367" s="13"/>
      <c r="F367" s="13"/>
      <c r="G367" s="14"/>
      <c r="H367" s="13"/>
      <c r="I367" s="13"/>
      <c r="J367" s="13"/>
      <c r="K367" s="13"/>
      <c r="L367" s="13"/>
    </row>
    <row r="368" spans="1:12" x14ac:dyDescent="0.2">
      <c r="A368" s="13"/>
      <c r="B368" s="13"/>
      <c r="C368" s="13"/>
      <c r="D368" s="13"/>
      <c r="E368" s="13"/>
      <c r="F368" s="13"/>
      <c r="G368" s="14"/>
      <c r="H368" s="13"/>
      <c r="I368" s="13"/>
      <c r="J368" s="13"/>
      <c r="K368" s="13"/>
      <c r="L368" s="13"/>
    </row>
    <row r="369" spans="1:12" x14ac:dyDescent="0.2">
      <c r="A369" s="13"/>
      <c r="B369" s="13"/>
      <c r="C369" s="13"/>
      <c r="D369" s="13"/>
      <c r="E369" s="13"/>
      <c r="F369" s="13"/>
      <c r="G369" s="14"/>
      <c r="H369" s="13"/>
      <c r="I369" s="13"/>
      <c r="J369" s="13"/>
      <c r="K369" s="13"/>
      <c r="L369" s="13"/>
    </row>
    <row r="370" spans="1:12" x14ac:dyDescent="0.2">
      <c r="A370" s="13"/>
      <c r="B370" s="13"/>
      <c r="C370" s="13"/>
      <c r="D370" s="13"/>
      <c r="E370" s="13"/>
      <c r="F370" s="13"/>
      <c r="G370" s="14"/>
      <c r="H370" s="13"/>
      <c r="I370" s="13"/>
      <c r="J370" s="13"/>
      <c r="K370" s="13"/>
      <c r="L370" s="13"/>
    </row>
    <row r="371" spans="1:12" x14ac:dyDescent="0.2">
      <c r="A371" s="13"/>
      <c r="B371" s="13"/>
      <c r="C371" s="13"/>
      <c r="D371" s="13"/>
      <c r="E371" s="13"/>
      <c r="F371" s="13"/>
      <c r="G371" s="14"/>
      <c r="H371" s="13"/>
      <c r="I371" s="13"/>
      <c r="J371" s="13"/>
      <c r="K371" s="13"/>
      <c r="L371" s="13"/>
    </row>
    <row r="372" spans="1:12" x14ac:dyDescent="0.2">
      <c r="A372" s="15"/>
      <c r="B372" s="15"/>
      <c r="C372" s="15"/>
      <c r="D372" s="15"/>
      <c r="E372" s="15"/>
      <c r="F372" s="13"/>
      <c r="G372" s="14"/>
      <c r="H372" s="13"/>
      <c r="I372" s="13"/>
      <c r="J372" s="13"/>
      <c r="K372" s="13"/>
      <c r="L372" s="13"/>
    </row>
    <row r="373" spans="1:12" x14ac:dyDescent="0.2">
      <c r="A373" s="15"/>
      <c r="B373" s="15"/>
      <c r="C373" s="15"/>
      <c r="D373" s="15"/>
      <c r="E373" s="15"/>
      <c r="F373" s="13"/>
      <c r="G373" s="14"/>
      <c r="H373" s="13"/>
      <c r="I373" s="13"/>
      <c r="J373" s="13"/>
      <c r="K373" s="13"/>
      <c r="L373" s="13"/>
    </row>
    <row r="374" spans="1:12" x14ac:dyDescent="0.2">
      <c r="A374" s="13"/>
      <c r="B374" s="15"/>
      <c r="C374" s="15"/>
      <c r="D374" s="15"/>
      <c r="E374" s="15"/>
      <c r="F374" s="13"/>
      <c r="G374" s="14"/>
      <c r="H374" s="13"/>
      <c r="I374" s="13"/>
      <c r="J374" s="13"/>
      <c r="K374" s="13"/>
      <c r="L374" s="13"/>
    </row>
    <row r="375" spans="1:12" x14ac:dyDescent="0.2">
      <c r="A375" s="15"/>
      <c r="B375" s="15"/>
      <c r="C375" s="15"/>
      <c r="D375" s="15"/>
      <c r="E375" s="15"/>
      <c r="F375" s="13"/>
      <c r="G375" s="14"/>
      <c r="H375" s="13"/>
      <c r="I375" s="13"/>
      <c r="J375" s="13"/>
      <c r="K375" s="13"/>
      <c r="L375" s="13"/>
    </row>
    <row r="376" spans="1:12" x14ac:dyDescent="0.2">
      <c r="A376" s="15"/>
      <c r="B376" s="15"/>
      <c r="C376" s="15"/>
      <c r="D376" s="15"/>
      <c r="E376" s="15"/>
      <c r="F376" s="13"/>
      <c r="G376" s="14"/>
      <c r="H376" s="13"/>
      <c r="I376" s="13"/>
      <c r="J376" s="13"/>
      <c r="K376" s="13"/>
      <c r="L376" s="13"/>
    </row>
    <row r="377" spans="1:12" x14ac:dyDescent="0.2">
      <c r="A377" s="15"/>
      <c r="B377" s="15"/>
      <c r="C377" s="15"/>
      <c r="D377" s="15"/>
      <c r="E377" s="15"/>
      <c r="F377" s="13"/>
      <c r="G377" s="14"/>
      <c r="H377" s="13"/>
      <c r="I377" s="13"/>
      <c r="J377" s="13"/>
      <c r="K377" s="13"/>
      <c r="L377" s="13"/>
    </row>
    <row r="378" spans="1:12" x14ac:dyDescent="0.2">
      <c r="A378" s="15"/>
      <c r="B378" s="15"/>
      <c r="C378" s="15"/>
      <c r="D378" s="15"/>
      <c r="E378" s="15"/>
      <c r="F378" s="13"/>
      <c r="G378" s="14"/>
      <c r="H378" s="13"/>
      <c r="I378" s="13"/>
      <c r="J378" s="13"/>
      <c r="K378" s="13"/>
      <c r="L378" s="13"/>
    </row>
    <row r="379" spans="1:12" x14ac:dyDescent="0.2">
      <c r="A379" s="15"/>
      <c r="B379" s="15"/>
      <c r="C379" s="15"/>
      <c r="D379" s="15"/>
      <c r="E379" s="15"/>
      <c r="F379" s="13"/>
      <c r="G379" s="14"/>
      <c r="H379" s="13"/>
      <c r="I379" s="13"/>
      <c r="J379" s="13"/>
      <c r="K379" s="13"/>
      <c r="L379" s="13"/>
    </row>
    <row r="380" spans="1:12" x14ac:dyDescent="0.2">
      <c r="A380" s="15"/>
      <c r="B380" s="15"/>
      <c r="C380" s="15"/>
      <c r="D380" s="15"/>
      <c r="E380" s="15"/>
      <c r="F380" s="13"/>
      <c r="G380" s="14"/>
      <c r="H380" s="13"/>
      <c r="I380" s="13"/>
      <c r="J380" s="13"/>
      <c r="K380" s="13"/>
      <c r="L380" s="13"/>
    </row>
    <row r="381" spans="1:12" x14ac:dyDescent="0.2">
      <c r="A381" s="15"/>
      <c r="B381" s="15"/>
      <c r="C381" s="15"/>
      <c r="D381" s="15"/>
      <c r="E381" s="15"/>
      <c r="F381" s="13"/>
      <c r="G381" s="14"/>
      <c r="H381" s="13"/>
      <c r="I381" s="13"/>
      <c r="J381" s="13"/>
      <c r="K381" s="13"/>
      <c r="L381" s="13"/>
    </row>
    <row r="382" spans="1:12" x14ac:dyDescent="0.2">
      <c r="A382" s="15"/>
      <c r="B382" s="15"/>
      <c r="C382" s="15"/>
      <c r="D382" s="15"/>
      <c r="E382" s="15"/>
      <c r="F382" s="13"/>
      <c r="G382" s="14"/>
      <c r="H382" s="13"/>
      <c r="I382" s="13"/>
      <c r="J382" s="13"/>
      <c r="K382" s="13"/>
      <c r="L382" s="13"/>
    </row>
    <row r="383" spans="1:12" x14ac:dyDescent="0.2">
      <c r="A383" s="13"/>
      <c r="B383" s="13"/>
      <c r="C383" s="13"/>
      <c r="D383" s="13"/>
      <c r="E383" s="13"/>
      <c r="F383" s="13"/>
      <c r="G383" s="14"/>
      <c r="H383" s="13"/>
      <c r="I383" s="13"/>
      <c r="J383" s="13"/>
      <c r="K383" s="13"/>
      <c r="L383" s="13"/>
    </row>
    <row r="384" spans="1:12" x14ac:dyDescent="0.2">
      <c r="A384" s="15"/>
      <c r="B384" s="15"/>
      <c r="C384" s="15"/>
      <c r="D384" s="15"/>
      <c r="E384" s="15"/>
      <c r="F384" s="13"/>
      <c r="G384" s="14"/>
      <c r="H384" s="13"/>
      <c r="I384" s="13"/>
      <c r="J384" s="13"/>
      <c r="K384" s="13"/>
      <c r="L384" s="13"/>
    </row>
    <row r="385" spans="1:12" x14ac:dyDescent="0.2">
      <c r="A385" s="15"/>
      <c r="B385" s="15"/>
      <c r="C385" s="15"/>
      <c r="D385" s="15"/>
      <c r="E385" s="15"/>
      <c r="F385" s="13"/>
      <c r="G385" s="14"/>
      <c r="H385" s="13"/>
      <c r="I385" s="13"/>
      <c r="J385" s="13"/>
      <c r="K385" s="13"/>
      <c r="L385" s="13"/>
    </row>
    <row r="386" spans="1:12" x14ac:dyDescent="0.2">
      <c r="A386" s="13"/>
      <c r="B386" s="13"/>
      <c r="C386" s="13"/>
      <c r="D386" s="13"/>
      <c r="E386" s="13"/>
      <c r="F386" s="13"/>
      <c r="G386" s="14"/>
      <c r="H386" s="13"/>
      <c r="I386" s="13"/>
      <c r="J386" s="13"/>
      <c r="K386" s="13"/>
      <c r="L386" s="13"/>
    </row>
    <row r="387" spans="1:12" x14ac:dyDescent="0.2">
      <c r="A387" s="13"/>
      <c r="B387" s="13"/>
      <c r="C387" s="13"/>
      <c r="D387" s="13"/>
      <c r="E387" s="13"/>
      <c r="F387" s="13"/>
      <c r="G387" s="14"/>
      <c r="H387" s="13"/>
      <c r="I387" s="13"/>
      <c r="J387" s="13"/>
      <c r="K387" s="13"/>
      <c r="L387" s="13"/>
    </row>
    <row r="388" spans="1:12" x14ac:dyDescent="0.2">
      <c r="A388" s="13"/>
      <c r="B388" s="13"/>
      <c r="C388" s="13"/>
      <c r="D388" s="13"/>
      <c r="E388" s="13"/>
      <c r="F388" s="13"/>
      <c r="G388" s="14"/>
      <c r="H388" s="13"/>
      <c r="I388" s="13"/>
      <c r="J388" s="13"/>
      <c r="K388" s="13"/>
      <c r="L388" s="13"/>
    </row>
    <row r="389" spans="1:12" x14ac:dyDescent="0.2">
      <c r="A389" s="13"/>
      <c r="B389" s="13"/>
      <c r="C389" s="13"/>
      <c r="D389" s="13"/>
      <c r="E389" s="13"/>
      <c r="F389" s="13"/>
      <c r="G389" s="14"/>
      <c r="H389" s="13"/>
      <c r="I389" s="13"/>
      <c r="J389" s="13"/>
      <c r="K389" s="13"/>
      <c r="L389" s="13"/>
    </row>
    <row r="390" spans="1:12" x14ac:dyDescent="0.2">
      <c r="A390" s="13"/>
      <c r="B390" s="13"/>
      <c r="C390" s="13"/>
      <c r="D390" s="13"/>
      <c r="E390" s="13"/>
      <c r="F390" s="13"/>
      <c r="G390" s="14"/>
      <c r="H390" s="13"/>
      <c r="I390" s="13"/>
      <c r="J390" s="13"/>
      <c r="K390" s="13"/>
      <c r="L390" s="13"/>
    </row>
    <row r="391" spans="1:12" x14ac:dyDescent="0.2">
      <c r="A391" s="13"/>
      <c r="B391" s="13"/>
      <c r="C391" s="13"/>
      <c r="D391" s="13"/>
      <c r="E391" s="13"/>
      <c r="F391" s="13"/>
      <c r="G391" s="14"/>
      <c r="H391" s="13"/>
      <c r="I391" s="13"/>
      <c r="J391" s="13"/>
      <c r="K391" s="13"/>
      <c r="L391" s="13"/>
    </row>
    <row r="392" spans="1:12" x14ac:dyDescent="0.2">
      <c r="A392" s="13"/>
      <c r="B392" s="13"/>
      <c r="C392" s="13"/>
      <c r="D392" s="13"/>
      <c r="E392" s="13"/>
      <c r="F392" s="13"/>
      <c r="G392" s="14"/>
      <c r="H392" s="13"/>
      <c r="I392" s="13"/>
      <c r="J392" s="13"/>
      <c r="K392" s="13"/>
      <c r="L392" s="13"/>
    </row>
    <row r="393" spans="1:12" x14ac:dyDescent="0.2">
      <c r="A393" s="13"/>
      <c r="B393" s="13"/>
      <c r="C393" s="13"/>
      <c r="D393" s="13"/>
      <c r="E393" s="13"/>
      <c r="F393" s="13"/>
      <c r="G393" s="14"/>
      <c r="H393" s="13"/>
      <c r="I393" s="13"/>
      <c r="J393" s="13"/>
      <c r="K393" s="13"/>
      <c r="L393" s="13"/>
    </row>
    <row r="394" spans="1:12" x14ac:dyDescent="0.2">
      <c r="A394" s="13"/>
      <c r="B394" s="13"/>
      <c r="C394" s="13"/>
      <c r="D394" s="13"/>
      <c r="E394" s="13"/>
      <c r="F394" s="13"/>
      <c r="G394" s="14"/>
      <c r="H394" s="13"/>
      <c r="I394" s="13"/>
      <c r="J394" s="13"/>
      <c r="K394" s="13"/>
      <c r="L394" s="13"/>
    </row>
    <row r="395" spans="1:12" x14ac:dyDescent="0.2">
      <c r="A395" s="13"/>
      <c r="B395" s="13"/>
      <c r="C395" s="13"/>
      <c r="D395" s="13"/>
      <c r="E395" s="13"/>
      <c r="F395" s="13"/>
      <c r="G395" s="14"/>
      <c r="H395" s="13"/>
      <c r="I395" s="13"/>
      <c r="J395" s="13"/>
      <c r="K395" s="13"/>
      <c r="L395" s="13"/>
    </row>
    <row r="396" spans="1:12" x14ac:dyDescent="0.2">
      <c r="A396" s="13"/>
      <c r="B396" s="13"/>
      <c r="C396" s="13"/>
      <c r="D396" s="13"/>
      <c r="E396" s="13"/>
      <c r="F396" s="13"/>
      <c r="G396" s="14"/>
      <c r="H396" s="13"/>
      <c r="I396" s="13"/>
      <c r="J396" s="13"/>
      <c r="K396" s="13"/>
      <c r="L396" s="13"/>
    </row>
    <row r="397" spans="1:12" x14ac:dyDescent="0.2">
      <c r="A397" s="13"/>
      <c r="B397" s="13"/>
      <c r="C397" s="13"/>
      <c r="D397" s="13"/>
      <c r="E397" s="13"/>
      <c r="F397" s="13"/>
      <c r="G397" s="14"/>
      <c r="H397" s="13"/>
      <c r="I397" s="13"/>
      <c r="J397" s="13"/>
      <c r="K397" s="13"/>
      <c r="L397" s="13"/>
    </row>
    <row r="398" spans="1:12" x14ac:dyDescent="0.2">
      <c r="C398" s="13"/>
    </row>
    <row r="399" spans="1:12" x14ac:dyDescent="0.2">
      <c r="A399" s="13"/>
      <c r="B399" s="13"/>
      <c r="C399" s="13"/>
      <c r="D399" s="13"/>
      <c r="E399" s="13"/>
      <c r="F399" s="13"/>
      <c r="G399" s="14"/>
      <c r="H399" s="13"/>
      <c r="I399" s="13"/>
      <c r="J399" s="13"/>
      <c r="K399" s="13"/>
      <c r="L399" s="13"/>
    </row>
    <row r="400" spans="1:12" x14ac:dyDescent="0.2">
      <c r="A400" s="13"/>
      <c r="B400" s="13"/>
      <c r="C400" s="13"/>
      <c r="D400" s="13"/>
      <c r="E400" s="13"/>
      <c r="F400" s="13"/>
      <c r="G400" s="14"/>
      <c r="H400" s="13"/>
      <c r="I400" s="13"/>
      <c r="J400" s="13"/>
      <c r="K400" s="13"/>
      <c r="L400" s="13"/>
    </row>
    <row r="401" spans="1:12" x14ac:dyDescent="0.2">
      <c r="A401" s="13"/>
      <c r="B401" s="13"/>
      <c r="C401" s="13"/>
      <c r="D401" s="13"/>
      <c r="E401" s="13"/>
      <c r="F401" s="13"/>
      <c r="G401" s="14"/>
      <c r="H401" s="13"/>
      <c r="I401" s="13"/>
      <c r="J401" s="13"/>
      <c r="K401" s="13"/>
      <c r="L401" s="13"/>
    </row>
    <row r="402" spans="1:12" x14ac:dyDescent="0.2">
      <c r="A402" s="13"/>
      <c r="B402" s="13"/>
      <c r="C402" s="13"/>
      <c r="D402" s="13"/>
      <c r="E402" s="13"/>
      <c r="F402" s="13"/>
      <c r="G402" s="14"/>
      <c r="H402" s="13"/>
      <c r="I402" s="13"/>
      <c r="J402" s="13"/>
      <c r="K402" s="13"/>
      <c r="L402" s="13"/>
    </row>
    <row r="403" spans="1:12" x14ac:dyDescent="0.2">
      <c r="A403" s="13"/>
      <c r="B403" s="13"/>
      <c r="C403" s="13"/>
      <c r="D403" s="13"/>
      <c r="E403" s="13"/>
      <c r="F403" s="13"/>
      <c r="G403" s="14"/>
      <c r="H403" s="13"/>
      <c r="I403" s="13"/>
      <c r="J403" s="13"/>
      <c r="K403" s="13"/>
      <c r="L403" s="13"/>
    </row>
    <row r="404" spans="1:12" x14ac:dyDescent="0.2">
      <c r="A404" s="13"/>
      <c r="B404" s="13"/>
      <c r="C404" s="13"/>
      <c r="D404" s="13"/>
      <c r="E404" s="13"/>
      <c r="F404" s="13"/>
      <c r="G404" s="14"/>
      <c r="H404" s="13"/>
      <c r="I404" s="13"/>
      <c r="J404" s="13"/>
      <c r="K404" s="13"/>
      <c r="L404" s="13"/>
    </row>
    <row r="405" spans="1:12" x14ac:dyDescent="0.2">
      <c r="A405" s="13"/>
      <c r="B405" s="13"/>
      <c r="C405" s="13"/>
      <c r="D405" s="13"/>
      <c r="E405" s="13"/>
      <c r="F405" s="13"/>
      <c r="G405" s="14"/>
      <c r="H405" s="13"/>
      <c r="I405" s="13"/>
      <c r="J405" s="13"/>
      <c r="K405" s="13"/>
      <c r="L405" s="13"/>
    </row>
    <row r="406" spans="1:12" x14ac:dyDescent="0.2">
      <c r="A406" s="13"/>
      <c r="B406" s="13"/>
      <c r="C406" s="13"/>
      <c r="D406" s="13"/>
      <c r="E406" s="13"/>
      <c r="F406" s="13"/>
      <c r="G406" s="14"/>
      <c r="H406" s="13"/>
      <c r="I406" s="13"/>
      <c r="J406" s="13"/>
      <c r="K406" s="13"/>
      <c r="L406" s="13"/>
    </row>
    <row r="407" spans="1:12" x14ac:dyDescent="0.2">
      <c r="A407" s="13"/>
      <c r="B407" s="13"/>
      <c r="C407" s="13"/>
      <c r="D407" s="13"/>
      <c r="E407" s="13"/>
      <c r="F407" s="13"/>
      <c r="G407" s="14"/>
      <c r="H407" s="13"/>
      <c r="I407" s="13"/>
      <c r="J407" s="13"/>
      <c r="K407" s="13"/>
      <c r="L407" s="13"/>
    </row>
    <row r="408" spans="1:12" x14ac:dyDescent="0.2">
      <c r="A408" s="13"/>
      <c r="B408" s="13"/>
      <c r="C408" s="13"/>
      <c r="D408" s="13"/>
      <c r="E408" s="13"/>
      <c r="F408" s="13"/>
      <c r="G408" s="14"/>
      <c r="H408" s="13"/>
      <c r="I408" s="13"/>
      <c r="J408" s="13"/>
      <c r="K408" s="13"/>
      <c r="L408" s="13"/>
    </row>
    <row r="409" spans="1:12" x14ac:dyDescent="0.2">
      <c r="A409" s="13"/>
      <c r="B409" s="13"/>
      <c r="C409" s="13"/>
      <c r="D409" s="13"/>
      <c r="E409" s="13"/>
      <c r="F409" s="13"/>
      <c r="G409" s="14"/>
      <c r="H409" s="13"/>
      <c r="I409" s="13"/>
      <c r="J409" s="13"/>
      <c r="K409" s="13"/>
      <c r="L409" s="13"/>
    </row>
    <row r="410" spans="1:12" x14ac:dyDescent="0.2">
      <c r="A410" s="13"/>
      <c r="B410" s="13"/>
      <c r="C410" s="13"/>
      <c r="D410" s="13"/>
      <c r="E410" s="13"/>
      <c r="F410" s="13"/>
      <c r="G410" s="14"/>
      <c r="H410" s="13"/>
      <c r="I410" s="13"/>
      <c r="J410" s="13"/>
      <c r="K410" s="13"/>
      <c r="L410" s="13"/>
    </row>
    <row r="411" spans="1:12" x14ac:dyDescent="0.2">
      <c r="A411" s="15"/>
      <c r="B411" s="15"/>
      <c r="C411" s="15"/>
      <c r="D411" s="15"/>
      <c r="E411" s="15"/>
      <c r="F411" s="13"/>
      <c r="G411" s="14"/>
      <c r="H411" s="13"/>
      <c r="I411" s="13"/>
      <c r="J411" s="13"/>
      <c r="K411" s="13"/>
      <c r="L411" s="13"/>
    </row>
    <row r="412" spans="1:12" x14ac:dyDescent="0.2">
      <c r="A412" s="13"/>
      <c r="B412" s="13"/>
      <c r="C412" s="13"/>
      <c r="D412" s="13"/>
      <c r="E412" s="13"/>
      <c r="F412" s="13"/>
      <c r="G412" s="14"/>
      <c r="H412" s="13"/>
      <c r="I412" s="13"/>
      <c r="J412" s="13"/>
      <c r="K412" s="13"/>
      <c r="L412" s="13"/>
    </row>
    <row r="413" spans="1:12" x14ac:dyDescent="0.2">
      <c r="A413" s="13"/>
      <c r="B413" s="13"/>
      <c r="C413" s="13"/>
      <c r="D413" s="13"/>
      <c r="E413" s="13"/>
      <c r="F413" s="13"/>
      <c r="G413" s="14"/>
      <c r="H413" s="13"/>
      <c r="I413" s="13"/>
      <c r="J413" s="13"/>
      <c r="K413" s="13"/>
      <c r="L413" s="13"/>
    </row>
    <row r="414" spans="1:12" x14ac:dyDescent="0.2">
      <c r="A414" s="13"/>
      <c r="B414" s="13"/>
      <c r="C414" s="13"/>
      <c r="D414" s="13"/>
      <c r="E414" s="13"/>
      <c r="F414" s="13"/>
      <c r="G414" s="14"/>
      <c r="H414" s="13"/>
      <c r="I414" s="13"/>
      <c r="J414" s="13"/>
      <c r="K414" s="13"/>
      <c r="L414" s="13"/>
    </row>
    <row r="415" spans="1:12" x14ac:dyDescent="0.2">
      <c r="A415" s="13"/>
      <c r="B415" s="13"/>
      <c r="C415" s="13"/>
      <c r="D415" s="13"/>
      <c r="E415" s="13"/>
      <c r="F415" s="13"/>
      <c r="G415" s="14"/>
      <c r="H415" s="13"/>
      <c r="I415" s="13"/>
      <c r="J415" s="13"/>
      <c r="K415" s="13"/>
      <c r="L415" s="13"/>
    </row>
    <row r="416" spans="1:12" x14ac:dyDescent="0.2">
      <c r="A416" s="13"/>
      <c r="B416" s="13"/>
      <c r="C416" s="13"/>
      <c r="D416" s="13"/>
      <c r="E416" s="13"/>
      <c r="F416" s="13"/>
      <c r="G416" s="14"/>
      <c r="H416" s="13"/>
      <c r="I416" s="13"/>
      <c r="J416" s="13"/>
      <c r="K416" s="13"/>
      <c r="L416" s="13"/>
    </row>
    <row r="417" spans="1:12" x14ac:dyDescent="0.2">
      <c r="A417" s="13"/>
      <c r="B417" s="13"/>
      <c r="C417" s="13"/>
      <c r="D417" s="13"/>
      <c r="E417" s="13"/>
      <c r="F417" s="13"/>
      <c r="G417" s="14"/>
      <c r="H417" s="13"/>
      <c r="I417" s="13"/>
      <c r="J417" s="13"/>
      <c r="K417" s="13"/>
      <c r="L417" s="13"/>
    </row>
    <row r="418" spans="1:12" x14ac:dyDescent="0.2">
      <c r="A418" s="13"/>
      <c r="B418" s="13"/>
      <c r="C418" s="13"/>
      <c r="D418" s="13"/>
      <c r="E418" s="13"/>
      <c r="F418" s="13"/>
      <c r="G418" s="14"/>
      <c r="H418" s="13"/>
      <c r="I418" s="13"/>
      <c r="J418" s="13"/>
      <c r="K418" s="13"/>
      <c r="L418" s="13"/>
    </row>
    <row r="419" spans="1:12" x14ac:dyDescent="0.2">
      <c r="A419" s="13"/>
      <c r="B419" s="13"/>
      <c r="C419" s="13"/>
      <c r="D419" s="13"/>
      <c r="E419" s="13"/>
      <c r="F419" s="13"/>
      <c r="G419" s="14"/>
      <c r="H419" s="13"/>
      <c r="I419" s="13"/>
      <c r="J419" s="13"/>
      <c r="K419" s="13"/>
      <c r="L419" s="13"/>
    </row>
    <row r="420" spans="1:12" x14ac:dyDescent="0.2">
      <c r="A420" s="13"/>
      <c r="B420" s="13"/>
      <c r="C420" s="13"/>
      <c r="D420" s="13"/>
      <c r="E420" s="13"/>
      <c r="F420" s="13"/>
      <c r="G420" s="14"/>
      <c r="H420" s="13"/>
      <c r="I420" s="13"/>
      <c r="J420" s="13"/>
      <c r="K420" s="13"/>
      <c r="L420" s="13"/>
    </row>
    <row r="421" spans="1:12" x14ac:dyDescent="0.2">
      <c r="A421" s="13"/>
      <c r="B421" s="13"/>
      <c r="C421" s="13"/>
      <c r="D421" s="13"/>
      <c r="E421" s="13"/>
      <c r="F421" s="13"/>
      <c r="G421" s="14"/>
      <c r="H421" s="13"/>
      <c r="I421" s="13"/>
      <c r="J421" s="13"/>
      <c r="K421" s="13"/>
      <c r="L421" s="13"/>
    </row>
    <row r="422" spans="1:12" x14ac:dyDescent="0.2">
      <c r="A422" s="13"/>
      <c r="B422" s="13"/>
      <c r="C422" s="13"/>
      <c r="D422" s="13"/>
      <c r="E422" s="13"/>
      <c r="F422" s="13"/>
      <c r="G422" s="14"/>
      <c r="H422" s="13"/>
      <c r="I422" s="13"/>
      <c r="J422" s="13"/>
      <c r="K422" s="13"/>
      <c r="L422" s="13"/>
    </row>
    <row r="423" spans="1:12" x14ac:dyDescent="0.2">
      <c r="A423" s="13"/>
      <c r="B423" s="13"/>
      <c r="C423" s="13"/>
      <c r="D423" s="13"/>
      <c r="E423" s="13"/>
      <c r="F423" s="13"/>
      <c r="G423" s="14"/>
      <c r="H423" s="13"/>
      <c r="I423" s="13"/>
      <c r="J423" s="13"/>
      <c r="K423" s="13"/>
      <c r="L423" s="13"/>
    </row>
    <row r="424" spans="1:12" x14ac:dyDescent="0.2">
      <c r="A424" s="13"/>
      <c r="B424" s="13"/>
      <c r="C424" s="13"/>
      <c r="D424" s="13"/>
      <c r="E424" s="13"/>
      <c r="F424" s="13"/>
      <c r="G424" s="14"/>
      <c r="H424" s="13"/>
      <c r="I424" s="13"/>
      <c r="J424" s="13"/>
      <c r="K424" s="13"/>
      <c r="L424" s="13"/>
    </row>
    <row r="425" spans="1:12" x14ac:dyDescent="0.2">
      <c r="A425" s="13"/>
      <c r="B425" s="13"/>
      <c r="C425" s="13"/>
      <c r="D425" s="13"/>
      <c r="E425" s="13"/>
      <c r="F425" s="13"/>
      <c r="G425" s="14"/>
      <c r="H425" s="13"/>
      <c r="I425" s="13"/>
      <c r="J425" s="13"/>
      <c r="K425" s="13"/>
      <c r="L425" s="13"/>
    </row>
    <row r="426" spans="1:12" x14ac:dyDescent="0.2">
      <c r="A426" s="13"/>
      <c r="B426" s="13"/>
      <c r="C426" s="13"/>
      <c r="D426" s="13"/>
      <c r="E426" s="13"/>
      <c r="F426" s="13"/>
      <c r="G426" s="14"/>
      <c r="H426" s="13"/>
      <c r="I426" s="13"/>
      <c r="J426" s="13"/>
      <c r="K426" s="13"/>
      <c r="L426" s="13"/>
    </row>
    <row r="427" spans="1:12" x14ac:dyDescent="0.2">
      <c r="A427" s="15"/>
      <c r="B427" s="15"/>
      <c r="C427" s="15"/>
      <c r="D427" s="15"/>
      <c r="E427" s="15"/>
      <c r="F427" s="13"/>
      <c r="G427" s="14"/>
      <c r="H427" s="13"/>
      <c r="I427" s="13"/>
      <c r="J427" s="13"/>
      <c r="K427" s="13"/>
      <c r="L427" s="13"/>
    </row>
    <row r="428" spans="1:12" x14ac:dyDescent="0.2">
      <c r="A428" s="13"/>
      <c r="B428" s="13"/>
      <c r="C428" s="13"/>
      <c r="D428" s="13"/>
      <c r="E428" s="13"/>
      <c r="F428" s="13"/>
      <c r="G428" s="14"/>
      <c r="H428" s="13"/>
      <c r="I428" s="13"/>
      <c r="J428" s="13"/>
      <c r="K428" s="13"/>
      <c r="L428" s="13"/>
    </row>
    <row r="429" spans="1:12" x14ac:dyDescent="0.2">
      <c r="A429" s="13"/>
      <c r="B429" s="13"/>
      <c r="C429" s="13"/>
      <c r="D429" s="13"/>
      <c r="E429" s="13"/>
      <c r="F429" s="13"/>
      <c r="G429" s="14"/>
      <c r="H429" s="13"/>
      <c r="I429" s="13"/>
      <c r="J429" s="13"/>
      <c r="K429" s="13"/>
      <c r="L429" s="13"/>
    </row>
    <row r="430" spans="1:12" x14ac:dyDescent="0.2">
      <c r="A430" s="13"/>
      <c r="B430" s="13"/>
      <c r="C430" s="13"/>
      <c r="D430" s="13"/>
      <c r="E430" s="13"/>
      <c r="F430" s="13"/>
      <c r="G430" s="14"/>
      <c r="H430" s="13"/>
      <c r="I430" s="13"/>
      <c r="J430" s="13"/>
      <c r="K430" s="13"/>
      <c r="L430" s="13"/>
    </row>
    <row r="431" spans="1:12" x14ac:dyDescent="0.2">
      <c r="A431" s="13"/>
      <c r="B431" s="13"/>
      <c r="C431" s="13"/>
      <c r="D431" s="13"/>
      <c r="E431" s="13"/>
      <c r="F431" s="13"/>
      <c r="G431" s="14"/>
      <c r="H431" s="13"/>
      <c r="I431" s="13"/>
      <c r="J431" s="13"/>
      <c r="K431" s="13"/>
      <c r="L431" s="13"/>
    </row>
    <row r="432" spans="1:12" x14ac:dyDescent="0.2">
      <c r="A432" s="13"/>
      <c r="B432" s="13"/>
      <c r="C432" s="13"/>
      <c r="D432" s="13"/>
      <c r="E432" s="13"/>
      <c r="F432" s="13"/>
      <c r="G432" s="14"/>
      <c r="H432" s="13"/>
      <c r="I432" s="13"/>
      <c r="J432" s="13"/>
      <c r="K432" s="13"/>
      <c r="L432" s="13"/>
    </row>
    <row r="433" spans="1:12" x14ac:dyDescent="0.2">
      <c r="A433" s="13"/>
      <c r="B433" s="13"/>
      <c r="C433" s="13"/>
      <c r="D433" s="13"/>
      <c r="E433" s="13"/>
      <c r="F433" s="13"/>
      <c r="G433" s="14"/>
      <c r="H433" s="13"/>
      <c r="I433" s="13"/>
      <c r="J433" s="13"/>
      <c r="K433" s="13"/>
      <c r="L433" s="13"/>
    </row>
    <row r="434" spans="1:12" x14ac:dyDescent="0.2">
      <c r="A434" s="13"/>
      <c r="B434" s="13"/>
      <c r="C434" s="13"/>
      <c r="D434" s="13"/>
      <c r="E434" s="13"/>
      <c r="F434" s="13"/>
      <c r="G434" s="14"/>
      <c r="H434" s="13"/>
      <c r="I434" s="13"/>
      <c r="J434" s="13"/>
      <c r="K434" s="13"/>
      <c r="L434" s="13"/>
    </row>
    <row r="435" spans="1:12" x14ac:dyDescent="0.2">
      <c r="A435" s="15"/>
      <c r="B435" s="15"/>
      <c r="C435" s="15"/>
      <c r="D435" s="15"/>
      <c r="E435" s="15"/>
      <c r="F435" s="13"/>
      <c r="G435" s="14"/>
      <c r="H435" s="13"/>
      <c r="I435" s="13"/>
      <c r="J435" s="13"/>
      <c r="K435" s="13"/>
      <c r="L435" s="13"/>
    </row>
    <row r="436" spans="1:12" x14ac:dyDescent="0.2">
      <c r="A436" s="13"/>
      <c r="B436" s="13"/>
      <c r="C436" s="13"/>
      <c r="D436" s="13"/>
      <c r="E436" s="13"/>
      <c r="F436" s="13"/>
      <c r="G436" s="14"/>
      <c r="H436" s="13"/>
      <c r="I436" s="13"/>
      <c r="J436" s="13"/>
      <c r="K436" s="13"/>
      <c r="L436" s="13"/>
    </row>
    <row r="437" spans="1:12" x14ac:dyDescent="0.2">
      <c r="A437" s="13"/>
      <c r="B437" s="13"/>
      <c r="C437" s="13"/>
      <c r="D437" s="13"/>
      <c r="E437" s="13"/>
      <c r="F437" s="13"/>
      <c r="G437" s="14"/>
      <c r="H437" s="13"/>
      <c r="I437" s="13"/>
      <c r="J437" s="13"/>
      <c r="K437" s="13"/>
      <c r="L437" s="13"/>
    </row>
    <row r="438" spans="1:12" x14ac:dyDescent="0.2">
      <c r="A438" s="13"/>
      <c r="B438" s="13"/>
      <c r="C438" s="13"/>
      <c r="D438" s="13"/>
      <c r="E438" s="13"/>
      <c r="F438" s="13"/>
      <c r="G438" s="14"/>
      <c r="H438" s="13"/>
      <c r="I438" s="13"/>
      <c r="J438" s="13"/>
      <c r="K438" s="13"/>
      <c r="L438" s="13"/>
    </row>
    <row r="439" spans="1:12" x14ac:dyDescent="0.2">
      <c r="A439" s="13"/>
      <c r="B439" s="13"/>
      <c r="C439" s="13"/>
      <c r="D439" s="13"/>
      <c r="E439" s="13"/>
      <c r="F439" s="13"/>
      <c r="G439" s="14"/>
      <c r="H439" s="13"/>
      <c r="I439" s="13"/>
      <c r="J439" s="13"/>
      <c r="K439" s="13"/>
      <c r="L439" s="13"/>
    </row>
    <row r="440" spans="1:12" x14ac:dyDescent="0.2">
      <c r="A440" s="15"/>
      <c r="B440" s="15"/>
      <c r="C440" s="15"/>
      <c r="D440" s="15"/>
      <c r="E440" s="15"/>
      <c r="F440" s="13"/>
      <c r="G440" s="14"/>
      <c r="H440" s="13"/>
      <c r="I440" s="13"/>
      <c r="J440" s="13"/>
      <c r="K440" s="13"/>
      <c r="L440" s="13"/>
    </row>
    <row r="441" spans="1:12" x14ac:dyDescent="0.2">
      <c r="A441" s="13"/>
      <c r="B441" s="13"/>
      <c r="C441" s="13"/>
      <c r="D441" s="13"/>
      <c r="E441" s="13"/>
      <c r="F441" s="13"/>
      <c r="G441" s="14"/>
      <c r="H441" s="13"/>
      <c r="I441" s="13"/>
      <c r="J441" s="13"/>
      <c r="K441" s="13"/>
      <c r="L441" s="13"/>
    </row>
    <row r="442" spans="1:12" x14ac:dyDescent="0.2">
      <c r="A442" s="13"/>
      <c r="B442" s="13"/>
      <c r="C442" s="13"/>
      <c r="D442" s="13"/>
      <c r="E442" s="13"/>
      <c r="F442" s="13"/>
      <c r="G442" s="14"/>
      <c r="H442" s="13"/>
      <c r="I442" s="13"/>
      <c r="J442" s="13"/>
      <c r="K442" s="13"/>
      <c r="L442" s="13"/>
    </row>
    <row r="443" spans="1:12" x14ac:dyDescent="0.2">
      <c r="A443" s="15"/>
      <c r="B443" s="15"/>
      <c r="C443" s="15"/>
      <c r="D443" s="15"/>
      <c r="E443" s="15"/>
      <c r="F443" s="13"/>
      <c r="G443" s="14"/>
      <c r="H443" s="13"/>
      <c r="I443" s="13"/>
      <c r="J443" s="13"/>
      <c r="K443" s="13"/>
      <c r="L443" s="13"/>
    </row>
    <row r="444" spans="1:12" x14ac:dyDescent="0.2">
      <c r="A444" s="13"/>
      <c r="B444" s="13"/>
      <c r="C444" s="13"/>
      <c r="D444" s="13"/>
      <c r="E444" s="13"/>
      <c r="F444" s="13"/>
      <c r="G444" s="14"/>
      <c r="H444" s="13"/>
      <c r="I444" s="13"/>
      <c r="J444" s="13"/>
      <c r="K444" s="13"/>
      <c r="L444" s="13"/>
    </row>
    <row r="445" spans="1:12" x14ac:dyDescent="0.2">
      <c r="A445" s="13"/>
      <c r="B445" s="13"/>
      <c r="C445" s="13"/>
      <c r="D445" s="13"/>
      <c r="E445" s="13"/>
      <c r="F445" s="13"/>
      <c r="G445" s="14"/>
      <c r="H445" s="13"/>
      <c r="I445" s="13"/>
      <c r="J445" s="13"/>
      <c r="K445" s="13"/>
      <c r="L445" s="13"/>
    </row>
    <row r="446" spans="1:12" x14ac:dyDescent="0.2">
      <c r="A446" s="13"/>
      <c r="B446" s="13"/>
      <c r="C446" s="13"/>
      <c r="D446" s="13"/>
      <c r="E446" s="13"/>
      <c r="F446" s="13"/>
      <c r="G446" s="14"/>
      <c r="H446" s="13"/>
      <c r="I446" s="13"/>
      <c r="J446" s="13"/>
      <c r="K446" s="13"/>
      <c r="L446" s="13"/>
    </row>
    <row r="447" spans="1:12" x14ac:dyDescent="0.2">
      <c r="A447" s="15"/>
      <c r="B447" s="15"/>
      <c r="C447" s="15"/>
      <c r="D447" s="15"/>
      <c r="E447" s="15"/>
      <c r="F447" s="13"/>
      <c r="G447" s="14"/>
      <c r="H447" s="13"/>
      <c r="I447" s="13"/>
      <c r="J447" s="13"/>
      <c r="K447" s="13"/>
      <c r="L447" s="13"/>
    </row>
    <row r="448" spans="1:12" x14ac:dyDescent="0.2">
      <c r="A448" s="15"/>
      <c r="B448" s="15"/>
      <c r="C448" s="15"/>
      <c r="D448" s="15"/>
      <c r="E448" s="15"/>
      <c r="F448" s="13"/>
      <c r="G448" s="14"/>
      <c r="H448" s="13"/>
      <c r="I448" s="13"/>
      <c r="J448" s="13"/>
      <c r="K448" s="13"/>
      <c r="L448" s="13"/>
    </row>
    <row r="449" spans="1:12" x14ac:dyDescent="0.2">
      <c r="A449" s="13"/>
      <c r="B449" s="13"/>
      <c r="C449" s="13"/>
      <c r="D449" s="13"/>
      <c r="E449" s="13"/>
      <c r="F449" s="13"/>
      <c r="G449" s="14"/>
      <c r="H449" s="13"/>
      <c r="I449" s="13"/>
      <c r="J449" s="13"/>
      <c r="K449" s="13"/>
      <c r="L449" s="13"/>
    </row>
    <row r="450" spans="1:12" x14ac:dyDescent="0.2">
      <c r="A450" s="13"/>
      <c r="B450" s="13"/>
      <c r="C450" s="13"/>
      <c r="D450" s="13"/>
      <c r="E450" s="13"/>
      <c r="F450" s="13"/>
      <c r="G450" s="14"/>
      <c r="H450" s="13"/>
      <c r="I450" s="13"/>
      <c r="J450" s="13"/>
      <c r="K450" s="13"/>
      <c r="L450" s="13"/>
    </row>
    <row r="451" spans="1:12" x14ac:dyDescent="0.2">
      <c r="A451" s="13"/>
      <c r="B451" s="13"/>
      <c r="C451" s="13"/>
      <c r="D451" s="13"/>
      <c r="E451" s="13"/>
      <c r="F451" s="13"/>
      <c r="G451" s="14"/>
      <c r="H451" s="13"/>
      <c r="I451" s="13"/>
      <c r="J451" s="13"/>
      <c r="K451" s="13"/>
      <c r="L451" s="13"/>
    </row>
    <row r="452" spans="1:12" x14ac:dyDescent="0.2">
      <c r="A452" s="13"/>
      <c r="B452" s="13"/>
      <c r="C452" s="13"/>
      <c r="D452" s="13"/>
      <c r="E452" s="13"/>
      <c r="F452" s="13"/>
      <c r="G452" s="14"/>
      <c r="H452" s="13"/>
      <c r="I452" s="13"/>
      <c r="J452" s="13"/>
      <c r="K452" s="13"/>
      <c r="L452" s="13"/>
    </row>
    <row r="453" spans="1:12" x14ac:dyDescent="0.2">
      <c r="A453" s="13"/>
      <c r="B453" s="13"/>
      <c r="C453" s="13"/>
      <c r="D453" s="13"/>
      <c r="E453" s="13"/>
      <c r="F453" s="13"/>
      <c r="G453" s="14"/>
      <c r="H453" s="13"/>
      <c r="I453" s="13"/>
      <c r="J453" s="13"/>
      <c r="K453" s="13"/>
      <c r="L453" s="13"/>
    </row>
    <row r="454" spans="1:12" x14ac:dyDescent="0.2">
      <c r="A454" s="13"/>
      <c r="B454" s="13"/>
      <c r="C454" s="13"/>
      <c r="D454" s="13"/>
      <c r="E454" s="13"/>
      <c r="F454" s="13"/>
      <c r="G454" s="14"/>
      <c r="H454" s="13"/>
      <c r="I454" s="13"/>
      <c r="J454" s="13"/>
      <c r="K454" s="13"/>
      <c r="L454" s="13"/>
    </row>
    <row r="455" spans="1:12" x14ac:dyDescent="0.2">
      <c r="A455" s="13"/>
      <c r="B455" s="13"/>
      <c r="C455" s="13"/>
      <c r="D455" s="13"/>
      <c r="E455" s="13"/>
      <c r="F455" s="13"/>
      <c r="G455" s="14"/>
      <c r="H455" s="13"/>
      <c r="I455" s="13"/>
      <c r="J455" s="13"/>
      <c r="K455" s="13"/>
      <c r="L455" s="13"/>
    </row>
    <row r="456" spans="1:12" x14ac:dyDescent="0.2">
      <c r="A456" s="15"/>
      <c r="B456" s="15"/>
      <c r="C456" s="15"/>
      <c r="D456" s="13"/>
      <c r="E456" s="15"/>
      <c r="F456" s="13"/>
      <c r="G456" s="14"/>
      <c r="H456" s="13"/>
      <c r="I456" s="13"/>
      <c r="J456" s="13"/>
      <c r="K456" s="13"/>
      <c r="L456" s="13"/>
    </row>
    <row r="457" spans="1:12" x14ac:dyDescent="0.2">
      <c r="A457" s="15"/>
      <c r="B457" s="15"/>
      <c r="C457" s="15"/>
      <c r="D457" s="13"/>
      <c r="E457" s="15"/>
      <c r="F457" s="13"/>
      <c r="G457" s="14"/>
      <c r="H457" s="13"/>
      <c r="I457" s="13"/>
      <c r="J457" s="13"/>
      <c r="K457" s="13"/>
      <c r="L457" s="13"/>
    </row>
    <row r="458" spans="1:12" x14ac:dyDescent="0.2">
      <c r="A458" s="15"/>
      <c r="B458" s="15"/>
      <c r="C458" s="15"/>
      <c r="D458" s="13"/>
      <c r="E458" s="15"/>
      <c r="F458" s="13"/>
      <c r="G458" s="14"/>
      <c r="H458" s="13"/>
      <c r="I458" s="13"/>
      <c r="J458" s="13"/>
      <c r="K458" s="13"/>
      <c r="L458" s="13"/>
    </row>
    <row r="459" spans="1:12" x14ac:dyDescent="0.2">
      <c r="A459" s="15"/>
      <c r="B459" s="15"/>
      <c r="C459" s="15"/>
      <c r="D459" s="13"/>
      <c r="E459" s="15"/>
      <c r="F459" s="13"/>
      <c r="G459" s="14"/>
      <c r="H459" s="13"/>
      <c r="I459" s="13"/>
      <c r="J459" s="13"/>
      <c r="K459" s="13"/>
      <c r="L459" s="13"/>
    </row>
    <row r="460" spans="1:12" x14ac:dyDescent="0.2">
      <c r="A460" s="15"/>
      <c r="B460" s="15"/>
      <c r="C460" s="15"/>
      <c r="D460" s="13"/>
      <c r="E460" s="15"/>
      <c r="F460" s="13"/>
      <c r="G460" s="14"/>
      <c r="H460" s="13"/>
      <c r="I460" s="13"/>
      <c r="J460" s="13"/>
      <c r="K460" s="13"/>
      <c r="L460" s="13"/>
    </row>
    <row r="461" spans="1:12" x14ac:dyDescent="0.2">
      <c r="A461" s="15"/>
      <c r="B461" s="15"/>
      <c r="C461" s="15"/>
      <c r="D461" s="13"/>
      <c r="E461" s="15"/>
      <c r="F461" s="13"/>
      <c r="G461" s="14"/>
      <c r="H461" s="13"/>
      <c r="I461" s="13"/>
      <c r="J461" s="13"/>
      <c r="K461" s="13"/>
      <c r="L461" s="13"/>
    </row>
    <row r="462" spans="1:12" x14ac:dyDescent="0.2">
      <c r="A462" s="15"/>
      <c r="B462" s="15"/>
      <c r="C462" s="15"/>
      <c r="D462" s="13"/>
      <c r="E462" s="15"/>
      <c r="F462" s="13"/>
      <c r="G462" s="14"/>
      <c r="H462" s="13"/>
      <c r="I462" s="13"/>
      <c r="J462" s="13"/>
      <c r="K462" s="13"/>
      <c r="L462" s="13"/>
    </row>
    <row r="463" spans="1:12" x14ac:dyDescent="0.2">
      <c r="A463" s="15"/>
      <c r="B463" s="15"/>
      <c r="C463" s="15"/>
      <c r="D463" s="13"/>
      <c r="E463" s="15"/>
      <c r="F463" s="13"/>
      <c r="G463" s="14"/>
      <c r="H463" s="13"/>
      <c r="I463" s="13"/>
      <c r="J463" s="13"/>
      <c r="K463" s="13"/>
      <c r="L463" s="13"/>
    </row>
    <row r="464" spans="1:12" x14ac:dyDescent="0.2">
      <c r="A464" s="15"/>
      <c r="B464" s="15"/>
      <c r="C464" s="15"/>
      <c r="D464" s="13"/>
      <c r="E464" s="15"/>
      <c r="F464" s="13"/>
      <c r="G464" s="14"/>
      <c r="H464" s="13"/>
      <c r="I464" s="13"/>
      <c r="J464" s="13"/>
      <c r="K464" s="13"/>
      <c r="L464" s="13"/>
    </row>
    <row r="465" spans="1:12" x14ac:dyDescent="0.2">
      <c r="A465" s="15"/>
      <c r="B465" s="15"/>
      <c r="C465" s="15"/>
      <c r="D465" s="13"/>
      <c r="E465" s="15"/>
      <c r="F465" s="13"/>
      <c r="G465" s="14"/>
      <c r="H465" s="13"/>
      <c r="I465" s="13"/>
      <c r="J465" s="13"/>
      <c r="K465" s="13"/>
      <c r="L465" s="13"/>
    </row>
    <row r="466" spans="1:12" x14ac:dyDescent="0.2">
      <c r="A466" s="15"/>
      <c r="B466" s="15"/>
      <c r="C466" s="15"/>
      <c r="D466" s="13"/>
      <c r="E466" s="15"/>
      <c r="F466" s="13"/>
      <c r="G466" s="14"/>
      <c r="H466" s="13"/>
      <c r="I466" s="13"/>
      <c r="J466" s="13"/>
      <c r="K466" s="13"/>
      <c r="L466" s="13"/>
    </row>
    <row r="467" spans="1:12" x14ac:dyDescent="0.2">
      <c r="A467" s="15"/>
      <c r="B467" s="15"/>
      <c r="C467" s="15"/>
      <c r="D467" s="13"/>
      <c r="E467" s="15"/>
      <c r="F467" s="13"/>
      <c r="G467" s="14"/>
      <c r="H467" s="13"/>
      <c r="I467" s="13"/>
      <c r="J467" s="13"/>
      <c r="K467" s="13"/>
      <c r="L467" s="13"/>
    </row>
    <row r="468" spans="1:12" x14ac:dyDescent="0.2">
      <c r="A468" s="15"/>
      <c r="B468" s="15"/>
      <c r="C468" s="15"/>
      <c r="D468" s="13"/>
      <c r="E468" s="15"/>
      <c r="F468" s="13"/>
      <c r="G468" s="14"/>
      <c r="H468" s="13"/>
      <c r="I468" s="13"/>
      <c r="J468" s="13"/>
      <c r="K468" s="13"/>
      <c r="L468" s="13"/>
    </row>
    <row r="469" spans="1:12" x14ac:dyDescent="0.2">
      <c r="A469" s="15"/>
      <c r="B469" s="15"/>
      <c r="C469" s="15"/>
      <c r="D469" s="13"/>
      <c r="E469" s="15"/>
      <c r="F469" s="13"/>
      <c r="G469" s="14"/>
      <c r="H469" s="13"/>
      <c r="I469" s="13"/>
      <c r="J469" s="13"/>
      <c r="K469" s="13"/>
      <c r="L469" s="13"/>
    </row>
    <row r="470" spans="1:12" x14ac:dyDescent="0.2">
      <c r="A470" s="15"/>
      <c r="B470" s="15"/>
      <c r="C470" s="15"/>
      <c r="D470" s="13"/>
      <c r="E470" s="15"/>
      <c r="F470" s="13"/>
      <c r="G470" s="14"/>
      <c r="H470" s="13"/>
      <c r="I470" s="13"/>
      <c r="J470" s="13"/>
      <c r="K470" s="13"/>
      <c r="L470" s="13"/>
    </row>
    <row r="471" spans="1:12" x14ac:dyDescent="0.2">
      <c r="A471" s="15"/>
      <c r="B471" s="15"/>
      <c r="C471" s="15"/>
      <c r="D471" s="13"/>
      <c r="E471" s="15"/>
      <c r="F471" s="13"/>
      <c r="G471" s="14"/>
      <c r="H471" s="13"/>
      <c r="I471" s="13"/>
      <c r="J471" s="13"/>
      <c r="K471" s="13"/>
      <c r="L471" s="13"/>
    </row>
    <row r="472" spans="1:12" x14ac:dyDescent="0.2">
      <c r="A472" s="15"/>
      <c r="B472" s="15"/>
      <c r="C472" s="15"/>
      <c r="D472" s="13"/>
      <c r="E472" s="15"/>
      <c r="F472" s="13"/>
      <c r="G472" s="14"/>
      <c r="H472" s="13"/>
      <c r="I472" s="13"/>
      <c r="J472" s="13"/>
      <c r="K472" s="13"/>
      <c r="L472" s="13"/>
    </row>
    <row r="473" spans="1:12" x14ac:dyDescent="0.2">
      <c r="A473" s="13"/>
      <c r="B473" s="15"/>
      <c r="C473" s="13"/>
      <c r="D473" s="13"/>
      <c r="E473" s="15"/>
      <c r="F473" s="13"/>
      <c r="G473" s="14"/>
      <c r="H473" s="13"/>
      <c r="I473" s="13"/>
      <c r="J473" s="13"/>
      <c r="K473" s="13"/>
      <c r="L473" s="13"/>
    </row>
    <row r="474" spans="1:12" x14ac:dyDescent="0.2">
      <c r="A474" s="13"/>
      <c r="B474" s="15"/>
      <c r="C474" s="13"/>
      <c r="D474" s="13"/>
      <c r="E474" s="15"/>
      <c r="F474" s="13"/>
      <c r="G474" s="14"/>
      <c r="H474" s="13"/>
      <c r="I474" s="13"/>
      <c r="J474" s="13"/>
      <c r="K474" s="13"/>
      <c r="L474" s="13"/>
    </row>
    <row r="475" spans="1:12" x14ac:dyDescent="0.2">
      <c r="A475" s="13"/>
      <c r="B475" s="13"/>
      <c r="C475" s="13"/>
      <c r="D475" s="13"/>
      <c r="E475" s="13"/>
      <c r="F475" s="13"/>
      <c r="G475" s="14"/>
      <c r="H475" s="13"/>
      <c r="I475" s="13"/>
      <c r="J475" s="13"/>
      <c r="K475" s="13"/>
      <c r="L475" s="13"/>
    </row>
    <row r="476" spans="1:12" x14ac:dyDescent="0.2">
      <c r="A476" s="15"/>
      <c r="B476" s="15"/>
      <c r="C476" s="15"/>
      <c r="D476" s="15"/>
      <c r="E476" s="15"/>
      <c r="F476" s="13"/>
      <c r="G476" s="14"/>
      <c r="H476" s="13"/>
      <c r="I476" s="13"/>
      <c r="J476" s="13"/>
      <c r="K476" s="13"/>
      <c r="L476" s="13"/>
    </row>
    <row r="477" spans="1:12" x14ac:dyDescent="0.2">
      <c r="A477" s="13"/>
      <c r="B477" s="13"/>
      <c r="C477" s="13"/>
      <c r="D477" s="13"/>
      <c r="E477" s="13"/>
      <c r="F477" s="13"/>
      <c r="G477" s="14"/>
      <c r="H477" s="13"/>
      <c r="I477" s="13"/>
      <c r="J477" s="13"/>
      <c r="K477" s="13"/>
      <c r="L477" s="13"/>
    </row>
    <row r="478" spans="1:12" x14ac:dyDescent="0.2">
      <c r="A478" s="13"/>
      <c r="B478" s="13"/>
      <c r="C478" s="13"/>
      <c r="D478" s="13"/>
      <c r="E478" s="13"/>
      <c r="F478" s="13"/>
      <c r="G478" s="14"/>
      <c r="H478" s="13"/>
      <c r="I478" s="13"/>
      <c r="J478" s="13"/>
      <c r="K478" s="13"/>
      <c r="L478" s="13"/>
    </row>
    <row r="479" spans="1:12" x14ac:dyDescent="0.2">
      <c r="A479" s="13"/>
      <c r="B479" s="13"/>
      <c r="C479" s="13"/>
      <c r="D479" s="13"/>
      <c r="E479" s="13"/>
      <c r="F479" s="13"/>
      <c r="G479" s="14"/>
      <c r="H479" s="13"/>
      <c r="I479" s="13"/>
      <c r="J479" s="13"/>
      <c r="K479" s="13"/>
      <c r="L479" s="13"/>
    </row>
    <row r="480" spans="1:12" x14ac:dyDescent="0.2">
      <c r="A480" s="15"/>
      <c r="B480" s="15"/>
      <c r="C480" s="15"/>
      <c r="D480" s="15"/>
      <c r="E480" s="15"/>
      <c r="F480" s="13"/>
      <c r="G480" s="14"/>
      <c r="H480" s="13"/>
      <c r="I480" s="13"/>
      <c r="J480" s="13"/>
      <c r="K480" s="13"/>
      <c r="L480" s="13"/>
    </row>
    <row r="481" spans="1:12" x14ac:dyDescent="0.2">
      <c r="A481" s="13"/>
      <c r="B481" s="13"/>
      <c r="C481" s="13"/>
      <c r="D481" s="13"/>
      <c r="E481" s="13"/>
      <c r="F481" s="13"/>
      <c r="G481" s="14"/>
      <c r="H481" s="13"/>
      <c r="I481" s="13"/>
      <c r="J481" s="13"/>
      <c r="K481" s="13"/>
      <c r="L481" s="13"/>
    </row>
    <row r="482" spans="1:12" x14ac:dyDescent="0.2">
      <c r="A482" s="13"/>
      <c r="B482" s="13"/>
      <c r="C482" s="13"/>
      <c r="D482" s="13"/>
      <c r="E482" s="13"/>
      <c r="F482" s="13"/>
      <c r="G482" s="14"/>
      <c r="H482" s="13"/>
      <c r="I482" s="13"/>
      <c r="J482" s="13"/>
      <c r="K482" s="13"/>
      <c r="L482" s="13"/>
    </row>
    <row r="483" spans="1:12" x14ac:dyDescent="0.2">
      <c r="A483" s="13"/>
      <c r="B483" s="13"/>
      <c r="C483" s="13"/>
      <c r="D483" s="13"/>
      <c r="E483" s="13"/>
      <c r="F483" s="13"/>
      <c r="G483" s="14"/>
      <c r="H483" s="13"/>
      <c r="I483" s="13"/>
      <c r="J483" s="13"/>
      <c r="K483" s="13"/>
      <c r="L483" s="13"/>
    </row>
    <row r="484" spans="1:12" x14ac:dyDescent="0.2">
      <c r="A484" s="15"/>
      <c r="B484" s="15"/>
      <c r="C484" s="15"/>
      <c r="D484" s="15"/>
      <c r="E484" s="15"/>
      <c r="F484" s="13"/>
      <c r="G484" s="14"/>
      <c r="H484" s="13"/>
      <c r="I484" s="13"/>
      <c r="J484" s="13"/>
      <c r="K484" s="13"/>
      <c r="L484" s="13"/>
    </row>
    <row r="485" spans="1:12" x14ac:dyDescent="0.2">
      <c r="A485" s="15"/>
      <c r="B485" s="15"/>
      <c r="C485" s="15"/>
      <c r="D485" s="15"/>
      <c r="E485" s="15"/>
      <c r="F485" s="13"/>
      <c r="G485" s="14"/>
      <c r="H485" s="13"/>
      <c r="I485" s="13"/>
      <c r="J485" s="13"/>
      <c r="K485" s="13"/>
      <c r="L485" s="13"/>
    </row>
    <row r="486" spans="1:12" x14ac:dyDescent="0.2">
      <c r="A486" s="13"/>
      <c r="B486" s="13"/>
      <c r="C486" s="13"/>
      <c r="D486" s="13"/>
      <c r="E486" s="13"/>
      <c r="F486" s="13"/>
      <c r="G486" s="14"/>
      <c r="H486" s="13"/>
      <c r="I486" s="13"/>
      <c r="J486" s="13"/>
      <c r="K486" s="13"/>
      <c r="L486" s="13"/>
    </row>
    <row r="487" spans="1:12" x14ac:dyDescent="0.2">
      <c r="A487" s="13"/>
      <c r="B487" s="13"/>
      <c r="C487" s="13"/>
      <c r="D487" s="13"/>
      <c r="E487" s="13"/>
      <c r="F487" s="13"/>
      <c r="G487" s="14"/>
      <c r="H487" s="13"/>
      <c r="I487" s="13"/>
      <c r="J487" s="13"/>
      <c r="K487" s="13"/>
      <c r="L487" s="13"/>
    </row>
    <row r="488" spans="1:12" x14ac:dyDescent="0.2">
      <c r="A488" s="13"/>
      <c r="B488" s="13"/>
      <c r="C488" s="13"/>
      <c r="D488" s="13"/>
      <c r="E488" s="13"/>
      <c r="F488" s="13"/>
      <c r="G488" s="14"/>
      <c r="H488" s="13"/>
      <c r="I488" s="13"/>
      <c r="J488" s="13"/>
      <c r="K488" s="13"/>
      <c r="L488" s="13"/>
    </row>
    <row r="489" spans="1:12" x14ac:dyDescent="0.2">
      <c r="A489" s="13"/>
      <c r="B489" s="13"/>
      <c r="C489" s="13"/>
      <c r="D489" s="13"/>
      <c r="E489" s="13"/>
      <c r="F489" s="13"/>
      <c r="G489" s="14"/>
      <c r="H489" s="13"/>
      <c r="I489" s="13"/>
      <c r="J489" s="13"/>
      <c r="K489" s="13"/>
      <c r="L489" s="13"/>
    </row>
    <row r="490" spans="1:12" x14ac:dyDescent="0.2">
      <c r="A490" s="13"/>
      <c r="B490" s="13"/>
      <c r="C490" s="13"/>
      <c r="D490" s="13"/>
      <c r="E490" s="13"/>
      <c r="F490" s="13"/>
      <c r="G490" s="14"/>
      <c r="H490" s="13"/>
      <c r="I490" s="13"/>
      <c r="J490" s="13"/>
      <c r="K490" s="13"/>
      <c r="L490" s="13"/>
    </row>
    <row r="491" spans="1:12" x14ac:dyDescent="0.2">
      <c r="A491" s="13"/>
      <c r="B491" s="13"/>
      <c r="C491" s="13"/>
      <c r="D491" s="13"/>
      <c r="E491" s="13"/>
      <c r="F491" s="13"/>
      <c r="G491" s="14"/>
      <c r="H491" s="13"/>
      <c r="I491" s="13"/>
      <c r="J491" s="13"/>
      <c r="K491" s="13"/>
      <c r="L491" s="13"/>
    </row>
    <row r="492" spans="1:12" x14ac:dyDescent="0.2">
      <c r="A492" s="13"/>
      <c r="B492" s="13"/>
      <c r="C492" s="13"/>
      <c r="D492" s="13"/>
      <c r="E492" s="13"/>
      <c r="F492" s="13"/>
      <c r="G492" s="14"/>
      <c r="H492" s="13"/>
      <c r="I492" s="13"/>
      <c r="J492" s="13"/>
      <c r="K492" s="13"/>
      <c r="L492" s="13"/>
    </row>
    <row r="493" spans="1:12" x14ac:dyDescent="0.2">
      <c r="A493" s="13"/>
      <c r="B493" s="13"/>
      <c r="C493" s="13"/>
      <c r="D493" s="13"/>
      <c r="E493" s="13"/>
      <c r="F493" s="13"/>
      <c r="G493" s="14"/>
      <c r="H493" s="13"/>
      <c r="I493" s="13"/>
      <c r="J493" s="13"/>
      <c r="K493" s="13"/>
      <c r="L493" s="13"/>
    </row>
    <row r="494" spans="1:12" x14ac:dyDescent="0.2">
      <c r="A494" s="13"/>
      <c r="B494" s="13"/>
      <c r="C494" s="13"/>
      <c r="D494" s="13"/>
      <c r="E494" s="13"/>
      <c r="F494" s="13"/>
      <c r="G494" s="14"/>
      <c r="H494" s="13"/>
      <c r="I494" s="13"/>
      <c r="J494" s="13"/>
      <c r="K494" s="13"/>
      <c r="L494" s="13"/>
    </row>
    <row r="495" spans="1:12" x14ac:dyDescent="0.2">
      <c r="A495" s="13"/>
      <c r="B495" s="13"/>
      <c r="C495" s="13"/>
      <c r="D495" s="13"/>
      <c r="E495" s="13"/>
      <c r="F495" s="13"/>
      <c r="G495" s="14"/>
      <c r="H495" s="13"/>
      <c r="I495" s="13"/>
      <c r="J495" s="13"/>
      <c r="K495" s="13"/>
      <c r="L495" s="13"/>
    </row>
    <row r="496" spans="1:12" x14ac:dyDescent="0.2">
      <c r="A496" s="13"/>
      <c r="B496" s="13"/>
      <c r="C496" s="13"/>
      <c r="D496" s="13"/>
      <c r="E496" s="13"/>
      <c r="F496" s="13"/>
      <c r="G496" s="14"/>
      <c r="H496" s="13"/>
      <c r="I496" s="13"/>
      <c r="J496" s="13"/>
      <c r="K496" s="13"/>
      <c r="L496" s="13"/>
    </row>
    <row r="497" spans="1:12" x14ac:dyDescent="0.2">
      <c r="A497" s="13"/>
      <c r="B497" s="13"/>
      <c r="C497" s="13"/>
      <c r="D497" s="13"/>
      <c r="E497" s="13"/>
      <c r="F497" s="13"/>
      <c r="G497" s="14"/>
      <c r="H497" s="13"/>
      <c r="I497" s="13"/>
      <c r="J497" s="13"/>
      <c r="K497" s="13"/>
      <c r="L497" s="13"/>
    </row>
    <row r="498" spans="1:12" x14ac:dyDescent="0.2">
      <c r="A498" s="13"/>
      <c r="B498" s="13"/>
      <c r="C498" s="13"/>
      <c r="D498" s="13"/>
      <c r="E498" s="13"/>
      <c r="F498" s="13"/>
      <c r="G498" s="14"/>
      <c r="H498" s="13"/>
      <c r="I498" s="13"/>
      <c r="J498" s="13"/>
      <c r="K498" s="13"/>
      <c r="L498" s="13"/>
    </row>
    <row r="499" spans="1:12" x14ac:dyDescent="0.2">
      <c r="A499" s="13"/>
      <c r="B499" s="13"/>
      <c r="C499" s="13"/>
      <c r="D499" s="13"/>
      <c r="E499" s="13"/>
      <c r="F499" s="13"/>
      <c r="G499" s="14"/>
      <c r="H499" s="13"/>
      <c r="I499" s="13"/>
      <c r="J499" s="13"/>
      <c r="K499" s="13"/>
      <c r="L499" s="13"/>
    </row>
    <row r="500" spans="1:12" x14ac:dyDescent="0.2">
      <c r="A500" s="15"/>
      <c r="B500" s="15"/>
      <c r="C500" s="15"/>
      <c r="D500" s="15"/>
      <c r="E500" s="15"/>
      <c r="F500" s="13"/>
      <c r="G500" s="14"/>
      <c r="H500" s="13"/>
      <c r="I500" s="13"/>
      <c r="J500" s="13"/>
      <c r="K500" s="13"/>
      <c r="L500" s="13"/>
    </row>
    <row r="501" spans="1:12" x14ac:dyDescent="0.2">
      <c r="A501" s="13"/>
      <c r="B501" s="13"/>
      <c r="C501" s="13"/>
      <c r="D501" s="13"/>
      <c r="E501" s="13"/>
      <c r="F501" s="13"/>
      <c r="G501" s="14"/>
      <c r="H501" s="13"/>
      <c r="I501" s="13"/>
      <c r="J501" s="13"/>
      <c r="K501" s="13"/>
      <c r="L501" s="13"/>
    </row>
    <row r="502" spans="1:12" x14ac:dyDescent="0.2">
      <c r="A502" s="13"/>
      <c r="B502" s="13"/>
      <c r="C502" s="13"/>
      <c r="D502" s="13"/>
      <c r="E502" s="13"/>
      <c r="F502" s="13"/>
      <c r="G502" s="14"/>
      <c r="H502" s="13"/>
      <c r="I502" s="13"/>
      <c r="J502" s="13"/>
      <c r="K502" s="13"/>
      <c r="L502" s="13"/>
    </row>
    <row r="503" spans="1:12" x14ac:dyDescent="0.2">
      <c r="A503" s="13"/>
      <c r="B503" s="13"/>
      <c r="C503" s="13"/>
      <c r="D503" s="13"/>
      <c r="E503" s="13"/>
      <c r="F503" s="13"/>
      <c r="G503" s="14"/>
      <c r="H503" s="13"/>
      <c r="I503" s="13"/>
      <c r="J503" s="13"/>
      <c r="K503" s="13"/>
      <c r="L503" s="13"/>
    </row>
    <row r="504" spans="1:12" x14ac:dyDescent="0.2">
      <c r="A504" s="13"/>
      <c r="B504" s="13"/>
      <c r="C504" s="13"/>
      <c r="D504" s="13"/>
      <c r="E504" s="13"/>
      <c r="F504" s="13"/>
      <c r="G504" s="14"/>
      <c r="H504" s="13"/>
      <c r="I504" s="13"/>
      <c r="J504" s="13"/>
      <c r="K504" s="13"/>
      <c r="L504" s="13"/>
    </row>
    <row r="505" spans="1:12" x14ac:dyDescent="0.2">
      <c r="A505" s="13"/>
      <c r="B505" s="13"/>
      <c r="C505" s="13"/>
      <c r="D505" s="13"/>
      <c r="E505" s="13"/>
      <c r="F505" s="13"/>
      <c r="G505" s="14"/>
      <c r="H505" s="13"/>
      <c r="I505" s="13"/>
      <c r="J505" s="13"/>
      <c r="K505" s="13"/>
      <c r="L505" s="13"/>
    </row>
    <row r="506" spans="1:12" x14ac:dyDescent="0.2">
      <c r="A506" s="13"/>
      <c r="B506" s="13"/>
      <c r="C506" s="13"/>
      <c r="D506" s="13"/>
      <c r="E506" s="13"/>
      <c r="F506" s="13"/>
      <c r="G506" s="14"/>
      <c r="H506" s="13"/>
      <c r="I506" s="13"/>
      <c r="J506" s="13"/>
      <c r="K506" s="13"/>
      <c r="L506" s="13"/>
    </row>
    <row r="507" spans="1:12" x14ac:dyDescent="0.2">
      <c r="A507" s="13"/>
      <c r="B507" s="13"/>
      <c r="C507" s="13"/>
      <c r="D507" s="13"/>
      <c r="E507" s="13"/>
      <c r="F507" s="13"/>
      <c r="G507" s="14"/>
      <c r="H507" s="13"/>
      <c r="I507" s="13"/>
      <c r="J507" s="13"/>
      <c r="K507" s="13"/>
      <c r="L507" s="13"/>
    </row>
    <row r="508" spans="1:12" x14ac:dyDescent="0.2">
      <c r="A508" s="13"/>
      <c r="B508" s="13"/>
      <c r="C508" s="13"/>
      <c r="D508" s="13"/>
      <c r="E508" s="13"/>
      <c r="F508" s="13"/>
      <c r="G508" s="14"/>
      <c r="H508" s="13"/>
      <c r="I508" s="13"/>
      <c r="J508" s="13"/>
      <c r="K508" s="13"/>
      <c r="L508" s="13"/>
    </row>
    <row r="509" spans="1:12" x14ac:dyDescent="0.2">
      <c r="A509" s="13"/>
      <c r="B509" s="13"/>
      <c r="C509" s="13"/>
      <c r="D509" s="13"/>
      <c r="E509" s="13"/>
      <c r="F509" s="13"/>
      <c r="G509" s="14"/>
      <c r="H509" s="13"/>
      <c r="I509" s="13"/>
      <c r="J509" s="13"/>
      <c r="K509" s="13"/>
      <c r="L509" s="13"/>
    </row>
    <row r="510" spans="1:12" x14ac:dyDescent="0.2">
      <c r="A510" s="13"/>
      <c r="B510" s="13"/>
      <c r="C510" s="13"/>
      <c r="D510" s="13"/>
      <c r="E510" s="13"/>
      <c r="F510" s="13"/>
      <c r="G510" s="14"/>
      <c r="H510" s="13"/>
      <c r="I510" s="13"/>
      <c r="J510" s="13"/>
      <c r="K510" s="13"/>
      <c r="L510" s="13"/>
    </row>
    <row r="511" spans="1:12" x14ac:dyDescent="0.2">
      <c r="A511" s="13"/>
      <c r="B511" s="13"/>
      <c r="C511" s="13"/>
      <c r="D511" s="13"/>
      <c r="E511" s="13"/>
      <c r="F511" s="13"/>
      <c r="G511" s="14"/>
      <c r="H511" s="13"/>
      <c r="I511" s="13"/>
      <c r="J511" s="13"/>
      <c r="K511" s="13"/>
      <c r="L511" s="13"/>
    </row>
    <row r="512" spans="1:12" x14ac:dyDescent="0.2">
      <c r="A512" s="13"/>
      <c r="B512" s="13"/>
      <c r="C512" s="13"/>
      <c r="D512" s="13"/>
      <c r="E512" s="13"/>
      <c r="F512" s="13"/>
      <c r="G512" s="14"/>
      <c r="H512" s="13"/>
      <c r="I512" s="13"/>
      <c r="J512" s="13"/>
      <c r="K512" s="13"/>
      <c r="L512" s="13"/>
    </row>
    <row r="513" spans="1:12" x14ac:dyDescent="0.2">
      <c r="A513" s="13"/>
      <c r="B513" s="13"/>
      <c r="C513" s="13"/>
      <c r="D513" s="13"/>
      <c r="E513" s="13"/>
      <c r="F513" s="13"/>
      <c r="G513" s="14"/>
      <c r="H513" s="13"/>
      <c r="I513" s="13"/>
      <c r="J513" s="13"/>
      <c r="K513" s="13"/>
      <c r="L513" s="13"/>
    </row>
    <row r="514" spans="1:12" x14ac:dyDescent="0.2">
      <c r="A514" s="15"/>
      <c r="B514" s="15"/>
      <c r="C514" s="15"/>
      <c r="D514" s="15"/>
      <c r="E514" s="15"/>
      <c r="F514" s="13"/>
      <c r="G514" s="14"/>
      <c r="H514" s="13"/>
      <c r="I514" s="13"/>
      <c r="J514" s="13"/>
      <c r="K514" s="13"/>
      <c r="L514" s="13"/>
    </row>
    <row r="515" spans="1:12" x14ac:dyDescent="0.2">
      <c r="A515" s="13"/>
      <c r="B515" s="13"/>
      <c r="C515" s="13"/>
      <c r="D515" s="13"/>
      <c r="E515" s="13"/>
      <c r="F515" s="13"/>
      <c r="G515" s="14"/>
      <c r="H515" s="13"/>
      <c r="I515" s="13"/>
      <c r="J515" s="13"/>
      <c r="K515" s="13"/>
      <c r="L515" s="13"/>
    </row>
    <row r="516" spans="1:12" x14ac:dyDescent="0.2">
      <c r="A516" s="13"/>
      <c r="B516" s="13"/>
      <c r="C516" s="13"/>
      <c r="D516" s="13"/>
      <c r="E516" s="13"/>
      <c r="F516" s="13"/>
      <c r="G516" s="14"/>
      <c r="H516" s="13"/>
      <c r="I516" s="13"/>
      <c r="J516" s="13"/>
      <c r="K516" s="13"/>
      <c r="L516" s="13"/>
    </row>
    <row r="517" spans="1:12" x14ac:dyDescent="0.2">
      <c r="A517" s="13"/>
      <c r="B517" s="13"/>
      <c r="C517" s="13"/>
      <c r="D517" s="13"/>
      <c r="E517" s="13"/>
      <c r="F517" s="13"/>
      <c r="G517" s="14"/>
      <c r="H517" s="13"/>
      <c r="I517" s="13"/>
      <c r="J517" s="13"/>
      <c r="K517" s="13"/>
      <c r="L517" s="13"/>
    </row>
    <row r="518" spans="1:12" x14ac:dyDescent="0.2">
      <c r="A518" s="13"/>
      <c r="B518" s="13"/>
      <c r="C518" s="13"/>
      <c r="D518" s="13"/>
      <c r="E518" s="13"/>
      <c r="F518" s="13"/>
      <c r="G518" s="14"/>
      <c r="H518" s="13"/>
      <c r="I518" s="13"/>
      <c r="J518" s="13"/>
      <c r="K518" s="13"/>
      <c r="L518" s="13"/>
    </row>
    <row r="519" spans="1:12" x14ac:dyDescent="0.2">
      <c r="A519" s="13"/>
      <c r="B519" s="13"/>
      <c r="C519" s="13"/>
      <c r="D519" s="13"/>
      <c r="E519" s="13"/>
      <c r="F519" s="13"/>
      <c r="G519" s="14"/>
      <c r="H519" s="13"/>
      <c r="I519" s="13"/>
      <c r="J519" s="13"/>
      <c r="K519" s="13"/>
      <c r="L519" s="13"/>
    </row>
    <row r="520" spans="1:12" x14ac:dyDescent="0.2">
      <c r="A520" s="13"/>
      <c r="B520" s="13"/>
      <c r="C520" s="13"/>
      <c r="D520" s="13"/>
      <c r="E520" s="13"/>
      <c r="F520" s="13"/>
      <c r="G520" s="14"/>
      <c r="H520" s="13"/>
      <c r="I520" s="13"/>
      <c r="J520" s="13"/>
      <c r="K520" s="13"/>
      <c r="L520" s="13"/>
    </row>
    <row r="521" spans="1:12" x14ac:dyDescent="0.2">
      <c r="A521" s="13"/>
      <c r="B521" s="13"/>
      <c r="C521" s="13"/>
      <c r="D521" s="13"/>
      <c r="E521" s="13"/>
      <c r="F521" s="13"/>
      <c r="G521" s="14"/>
      <c r="H521" s="13"/>
      <c r="I521" s="13"/>
      <c r="J521" s="13"/>
      <c r="K521" s="13"/>
      <c r="L521" s="13"/>
    </row>
    <row r="522" spans="1:12" x14ac:dyDescent="0.2">
      <c r="A522" s="13"/>
      <c r="B522" s="13"/>
      <c r="C522" s="13"/>
      <c r="D522" s="13"/>
      <c r="E522" s="13"/>
      <c r="F522" s="13"/>
      <c r="G522" s="14"/>
      <c r="H522" s="13"/>
      <c r="I522" s="13"/>
      <c r="J522" s="13"/>
      <c r="K522" s="13"/>
      <c r="L522" s="13"/>
    </row>
    <row r="523" spans="1:12" x14ac:dyDescent="0.2">
      <c r="A523" s="13"/>
      <c r="B523" s="13"/>
      <c r="C523" s="13"/>
      <c r="D523" s="13"/>
      <c r="E523" s="13"/>
      <c r="F523" s="13"/>
      <c r="G523" s="14"/>
      <c r="H523" s="13"/>
      <c r="I523" s="13"/>
      <c r="J523" s="13"/>
      <c r="K523" s="13"/>
      <c r="L523" s="13"/>
    </row>
    <row r="524" spans="1:12" x14ac:dyDescent="0.2">
      <c r="A524" s="13"/>
      <c r="B524" s="13"/>
      <c r="C524" s="13"/>
      <c r="D524" s="13"/>
      <c r="E524" s="13"/>
      <c r="F524" s="13"/>
      <c r="G524" s="14"/>
      <c r="H524" s="13"/>
      <c r="I524" s="13"/>
      <c r="J524" s="13"/>
      <c r="K524" s="13"/>
      <c r="L524" s="13"/>
    </row>
    <row r="525" spans="1:12" x14ac:dyDescent="0.2">
      <c r="A525" s="13"/>
      <c r="B525" s="13"/>
      <c r="C525" s="13"/>
      <c r="D525" s="13"/>
      <c r="E525" s="13"/>
      <c r="F525" s="13"/>
      <c r="G525" s="14"/>
      <c r="H525" s="13"/>
      <c r="I525" s="13"/>
      <c r="J525" s="13"/>
      <c r="K525" s="13"/>
      <c r="L525" s="13"/>
    </row>
    <row r="526" spans="1:12" x14ac:dyDescent="0.2">
      <c r="A526" s="13"/>
      <c r="B526" s="13"/>
      <c r="C526" s="13"/>
      <c r="D526" s="13"/>
      <c r="E526" s="13"/>
      <c r="F526" s="13"/>
      <c r="G526" s="14"/>
      <c r="H526" s="13"/>
      <c r="I526" s="13"/>
      <c r="J526" s="13"/>
      <c r="K526" s="13"/>
      <c r="L526" s="13"/>
    </row>
    <row r="527" spans="1:12" x14ac:dyDescent="0.2">
      <c r="A527" s="15"/>
      <c r="B527" s="15"/>
      <c r="C527" s="15"/>
      <c r="D527" s="15"/>
      <c r="E527" s="15"/>
      <c r="F527" s="13"/>
      <c r="G527" s="14"/>
      <c r="H527" s="13"/>
      <c r="I527" s="13"/>
      <c r="J527" s="13"/>
      <c r="K527" s="13"/>
      <c r="L527" s="13"/>
    </row>
    <row r="528" spans="1:12" x14ac:dyDescent="0.2">
      <c r="A528" s="13"/>
      <c r="B528" s="13"/>
      <c r="C528" s="13"/>
      <c r="D528" s="13"/>
      <c r="E528" s="13"/>
      <c r="F528" s="13"/>
      <c r="G528" s="14"/>
      <c r="H528" s="13"/>
      <c r="I528" s="13"/>
      <c r="J528" s="13"/>
      <c r="K528" s="13"/>
      <c r="L528" s="13"/>
    </row>
    <row r="529" spans="1:12" x14ac:dyDescent="0.2">
      <c r="A529" s="13"/>
      <c r="B529" s="13"/>
      <c r="C529" s="13"/>
      <c r="D529" s="13"/>
      <c r="E529" s="13"/>
      <c r="F529" s="13"/>
      <c r="G529" s="14"/>
      <c r="H529" s="13"/>
      <c r="I529" s="13"/>
      <c r="J529" s="13"/>
      <c r="K529" s="13"/>
      <c r="L529" s="13"/>
    </row>
    <row r="530" spans="1:12" x14ac:dyDescent="0.2">
      <c r="A530" s="13"/>
      <c r="B530" s="13"/>
      <c r="C530" s="13"/>
      <c r="D530" s="13"/>
      <c r="E530" s="13"/>
      <c r="F530" s="13"/>
      <c r="G530" s="14"/>
      <c r="H530" s="13"/>
      <c r="I530" s="13"/>
      <c r="J530" s="13"/>
      <c r="K530" s="13"/>
      <c r="L530" s="13"/>
    </row>
    <row r="531" spans="1:12" x14ac:dyDescent="0.2">
      <c r="A531" s="13"/>
      <c r="B531" s="13"/>
      <c r="C531" s="13"/>
      <c r="D531" s="13"/>
      <c r="E531" s="13"/>
      <c r="F531" s="13"/>
      <c r="G531" s="14"/>
      <c r="H531" s="13"/>
      <c r="I531" s="13"/>
      <c r="J531" s="13"/>
      <c r="K531" s="13"/>
      <c r="L531" s="13"/>
    </row>
    <row r="532" spans="1:12" x14ac:dyDescent="0.2">
      <c r="A532" s="13"/>
      <c r="B532" s="13"/>
      <c r="C532" s="13"/>
      <c r="D532" s="13"/>
      <c r="E532" s="13"/>
      <c r="F532" s="13"/>
      <c r="G532" s="14"/>
      <c r="H532" s="13"/>
      <c r="I532" s="13"/>
      <c r="J532" s="13"/>
      <c r="K532" s="13"/>
      <c r="L532" s="13"/>
    </row>
    <row r="533" spans="1:12" x14ac:dyDescent="0.2">
      <c r="A533" s="13"/>
      <c r="B533" s="13"/>
      <c r="C533" s="13"/>
      <c r="D533" s="13"/>
      <c r="E533" s="13"/>
      <c r="F533" s="13"/>
      <c r="G533" s="14"/>
      <c r="H533" s="13"/>
      <c r="I533" s="13"/>
      <c r="J533" s="13"/>
      <c r="K533" s="13"/>
      <c r="L533" s="13"/>
    </row>
    <row r="534" spans="1:12" x14ac:dyDescent="0.2">
      <c r="A534" s="13"/>
      <c r="B534" s="13"/>
      <c r="C534" s="13"/>
      <c r="D534" s="13"/>
      <c r="E534" s="13"/>
      <c r="F534" s="13"/>
      <c r="G534" s="14"/>
      <c r="H534" s="13"/>
      <c r="I534" s="13"/>
      <c r="J534" s="13"/>
      <c r="K534" s="13"/>
      <c r="L534" s="13"/>
    </row>
    <row r="535" spans="1:12" x14ac:dyDescent="0.2">
      <c r="A535" s="13"/>
      <c r="B535" s="13"/>
      <c r="C535" s="13"/>
      <c r="D535" s="13"/>
      <c r="E535" s="13"/>
      <c r="F535" s="13"/>
      <c r="G535" s="14"/>
      <c r="H535" s="13"/>
      <c r="I535" s="13"/>
      <c r="J535" s="13"/>
      <c r="K535" s="13"/>
      <c r="L535" s="13"/>
    </row>
    <row r="536" spans="1:12" x14ac:dyDescent="0.2">
      <c r="A536" s="13"/>
      <c r="B536" s="13"/>
      <c r="C536" s="13"/>
      <c r="D536" s="13"/>
      <c r="E536" s="13"/>
      <c r="F536" s="13"/>
      <c r="G536" s="14"/>
      <c r="H536" s="13"/>
      <c r="I536" s="13"/>
      <c r="J536" s="13"/>
      <c r="K536" s="13"/>
      <c r="L536" s="13"/>
    </row>
    <row r="537" spans="1:12" x14ac:dyDescent="0.2">
      <c r="A537" s="13"/>
      <c r="B537" s="13"/>
      <c r="C537" s="13"/>
      <c r="D537" s="13"/>
      <c r="E537" s="13"/>
      <c r="F537" s="13"/>
      <c r="G537" s="14"/>
      <c r="H537" s="13"/>
      <c r="I537" s="13"/>
      <c r="J537" s="13"/>
      <c r="K537" s="13"/>
      <c r="L537" s="13"/>
    </row>
    <row r="538" spans="1:12" x14ac:dyDescent="0.2">
      <c r="A538" s="13"/>
      <c r="B538" s="13"/>
      <c r="C538" s="13"/>
      <c r="D538" s="13"/>
      <c r="E538" s="13"/>
      <c r="F538" s="13"/>
      <c r="G538" s="14"/>
      <c r="H538" s="13"/>
      <c r="I538" s="13"/>
      <c r="J538" s="13"/>
      <c r="K538" s="13"/>
      <c r="L538" s="13"/>
    </row>
    <row r="539" spans="1:12" x14ac:dyDescent="0.2">
      <c r="A539" s="13"/>
      <c r="B539" s="13"/>
      <c r="C539" s="13"/>
      <c r="D539" s="13"/>
      <c r="E539" s="13"/>
      <c r="F539" s="13"/>
      <c r="G539" s="14"/>
      <c r="H539" s="13"/>
      <c r="I539" s="13"/>
      <c r="J539" s="13"/>
      <c r="K539" s="13"/>
      <c r="L539" s="13"/>
    </row>
    <row r="540" spans="1:12" x14ac:dyDescent="0.2">
      <c r="A540" s="13"/>
      <c r="B540" s="13"/>
      <c r="C540" s="13"/>
      <c r="D540" s="13"/>
      <c r="E540" s="13"/>
      <c r="F540" s="13"/>
      <c r="G540" s="14"/>
      <c r="H540" s="13"/>
      <c r="I540" s="13"/>
      <c r="J540" s="13"/>
      <c r="K540" s="13"/>
      <c r="L540" s="13"/>
    </row>
    <row r="541" spans="1:12" x14ac:dyDescent="0.2">
      <c r="A541" s="15"/>
      <c r="B541" s="15"/>
      <c r="C541" s="15"/>
      <c r="D541" s="15"/>
      <c r="E541" s="15"/>
      <c r="F541" s="13"/>
      <c r="G541" s="14"/>
      <c r="H541" s="13"/>
      <c r="I541" s="13"/>
      <c r="J541" s="13"/>
      <c r="K541" s="13"/>
      <c r="L541" s="13"/>
    </row>
    <row r="542" spans="1:12" x14ac:dyDescent="0.2">
      <c r="A542" s="13"/>
      <c r="B542" s="13"/>
      <c r="C542" s="13"/>
      <c r="D542" s="13"/>
      <c r="E542" s="13"/>
      <c r="F542" s="13"/>
      <c r="G542" s="14"/>
      <c r="H542" s="13"/>
      <c r="I542" s="13"/>
      <c r="J542" s="13"/>
      <c r="K542" s="13"/>
      <c r="L542" s="13"/>
    </row>
  </sheetData>
  <mergeCells count="1">
    <mergeCell ref="A1:A2"/>
  </mergeCells>
  <conditionalFormatting sqref="C5:C542">
    <cfRule type="expression" dxfId="5" priority="5">
      <formula>IFERROR(VLOOKUP(C5,#REF!,1,FALSE),"")&lt;&gt;""</formula>
    </cfRule>
    <cfRule type="expression" dxfId="4" priority="6">
      <formula>C5&lt;&gt;""</formula>
    </cfRule>
  </conditionalFormatting>
  <conditionalFormatting sqref="H5:L397">
    <cfRule type="expression" dxfId="3" priority="1">
      <formula>VLOOKUP(H5,CENIK,1,FALSE)</formula>
    </cfRule>
    <cfRule type="expression" dxfId="2" priority="2">
      <formula>H5&lt;&gt;""</formula>
    </cfRule>
  </conditionalFormatting>
  <conditionalFormatting sqref="H399:L542">
    <cfRule type="expression" dxfId="1" priority="3">
      <formula>VLOOKUP(H399,CENIK,1,FALSE)</formula>
    </cfRule>
    <cfRule type="expression" dxfId="0" priority="4">
      <formula>H399&lt;&gt;""</formula>
    </cfRule>
  </conditionalFormatting>
  <pageMargins left="0.7" right="0.7" top="0.75" bottom="0.75" header="0.3" footer="0.3"/>
  <pageSetup paperSize="9" orientation="portrait"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Navodila za izpolnjevanje</vt:lpstr>
      <vt:lpstr>Osnovni podatki</vt:lpstr>
      <vt:lpstr>Kosovnica</vt:lpstr>
      <vt:lpstr>Izračun količin</vt:lpstr>
      <vt:lpstr>Informacije o materialu</vt:lpstr>
      <vt:lpstr>Nastavitve</vt:lpstr>
      <vt:lpstr>Seznam dekorjev</vt:lpstr>
      <vt:lpstr>Seznam pultov</vt:lpstr>
      <vt:lpstr>DEKORJI</vt:lpstr>
      <vt:lpstr>DEKORJI_PODATKI</vt:lpstr>
      <vt:lpstr>LEPI36</vt:lpstr>
      <vt:lpstr>N_GRAIN</vt:lpstr>
      <vt:lpstr>PRIBITEK_TRAK</vt:lpstr>
      <vt:lpstr>'Izračun količin'!Print_Area</vt:lpstr>
      <vt:lpstr>Kosovnica!Print_Area</vt:lpstr>
      <vt:lpstr>'Navodila za izpolnjevanje'!Print_Area</vt:lpstr>
      <vt:lpstr>'Izračun količin'!Print_Titles</vt:lpstr>
      <vt:lpstr>Kosovnica!Print_Titles</vt:lpstr>
      <vt:lpstr>Y_GRAIN</vt:lpstr>
    </vt:vector>
  </TitlesOfParts>
  <Company>Firma Horatec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Lesoprodukt</dc:creator>
  <cp:lastModifiedBy>Murska Sobota Prodaja - Lesoprodukt d.o.o.</cp:lastModifiedBy>
  <cp:lastPrinted>2024-06-24T08:31:47Z</cp:lastPrinted>
  <dcterms:created xsi:type="dcterms:W3CDTF">2006-06-20T13:44:31Z</dcterms:created>
  <dcterms:modified xsi:type="dcterms:W3CDTF">2026-03-31T14:02:43Z</dcterms:modified>
</cp:coreProperties>
</file>